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95" activeTab="1"/>
  </bookViews>
  <sheets>
    <sheet name="2022年一般公共预算收支调整表" sheetId="1" r:id="rId1"/>
    <sheet name="2022年政府性基金预算收支调整表" sheetId="2" r:id="rId2"/>
    <sheet name="2022年新增政府专项债券安排情况表" sheetId="3" r:id="rId3"/>
  </sheets>
  <definedNames>
    <definedName name="_xlnm.Print_Titles" localSheetId="0">'2022年一般公共预算收支调整表'!$4:$6</definedName>
    <definedName name="_xlnm.Print_Titles" localSheetId="1">'2022年政府性基金预算收支调整表'!$3:$6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L5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国库进度表支出数</t>
        </r>
      </text>
    </comment>
  </commentList>
</comments>
</file>

<file path=xl/sharedStrings.xml><?xml version="1.0" encoding="utf-8"?>
<sst xmlns="http://schemas.openxmlformats.org/spreadsheetml/2006/main" count="296" uniqueCount="248">
  <si>
    <t>附表1</t>
  </si>
  <si>
    <t>2022年陵水县一般公共预算收支调整表</t>
  </si>
  <si>
    <t>金额单位：万元</t>
  </si>
  <si>
    <t>民生支出暂比</t>
  </si>
  <si>
    <t>收                             入</t>
  </si>
  <si>
    <t>支                              出</t>
  </si>
  <si>
    <t>项        目</t>
  </si>
  <si>
    <t>年初预算数</t>
  </si>
  <si>
    <t>调整数</t>
  </si>
  <si>
    <t>调整预算数</t>
  </si>
  <si>
    <t>截至8月底预算</t>
  </si>
  <si>
    <t>截至8月底完成数</t>
  </si>
  <si>
    <t>截至8月底完成数占比截至8月底预算</t>
  </si>
  <si>
    <t>截至8月底完成数占比截至年初预算数</t>
  </si>
  <si>
    <t>截至8月底收回资金</t>
  </si>
  <si>
    <t>调剂</t>
  </si>
  <si>
    <t>**</t>
  </si>
  <si>
    <t>3=1+2</t>
  </si>
  <si>
    <t>6=4+5</t>
  </si>
  <si>
    <t>一、地方一般公共预算收入</t>
  </si>
  <si>
    <t>一、地方一般公共预算支出</t>
  </si>
  <si>
    <t>（一）税收收入</t>
  </si>
  <si>
    <t>（一）一般公共服务支出</t>
  </si>
  <si>
    <t>1.增值税</t>
  </si>
  <si>
    <t>（二）外交支出</t>
  </si>
  <si>
    <t>2.消费税</t>
  </si>
  <si>
    <t>（三）国防支出</t>
  </si>
  <si>
    <t>3.企业所得税</t>
  </si>
  <si>
    <t>（四）公共安全支出</t>
  </si>
  <si>
    <t>4.个人所得税</t>
  </si>
  <si>
    <t>（五）教育支出</t>
  </si>
  <si>
    <t>5.资源税</t>
  </si>
  <si>
    <t>（六）科学技术支出</t>
  </si>
  <si>
    <t>6.城市维护建设税</t>
  </si>
  <si>
    <t>（七）文化旅游体育与传媒支出</t>
  </si>
  <si>
    <t>7.房产税</t>
  </si>
  <si>
    <t>（八）社会保障和就业支出</t>
  </si>
  <si>
    <t>8.印花税</t>
  </si>
  <si>
    <t>（九）卫生健康支出</t>
  </si>
  <si>
    <t>9.城镇土地使用税</t>
  </si>
  <si>
    <t>（十）节能环保支出</t>
  </si>
  <si>
    <t>10.土地增值税</t>
  </si>
  <si>
    <t>（十一）城乡社区支出</t>
  </si>
  <si>
    <t>11.车船税</t>
  </si>
  <si>
    <t>（十二）农林水支出</t>
  </si>
  <si>
    <t>12.车辆购置税</t>
  </si>
  <si>
    <t>（十三）交通运输支出</t>
  </si>
  <si>
    <t>13.耕地占用税</t>
  </si>
  <si>
    <t>（十四）资源勘探工业信息等支出</t>
  </si>
  <si>
    <t>14.契税</t>
  </si>
  <si>
    <t>（十五）商业服务业等支出</t>
  </si>
  <si>
    <t>15.环境保护税</t>
  </si>
  <si>
    <t>（十六）金融支出</t>
  </si>
  <si>
    <t>16.其他税收收入</t>
  </si>
  <si>
    <t>（十七）自然资源海洋气象等支出</t>
  </si>
  <si>
    <t>（二）非税收入</t>
  </si>
  <si>
    <t>（十八）住房保障支出</t>
  </si>
  <si>
    <t>1.专项收入</t>
  </si>
  <si>
    <t>（十九）粮油物资储备支出</t>
  </si>
  <si>
    <t>2.行政事业性收费收入</t>
  </si>
  <si>
    <t>（二十）灾害防治及应急管理支出</t>
  </si>
  <si>
    <t>3.罚没收入</t>
  </si>
  <si>
    <t>（二十一）其他支出</t>
  </si>
  <si>
    <t>4.国有资本经营收入</t>
  </si>
  <si>
    <t>（二十二）债务付息支出</t>
  </si>
  <si>
    <t>5.国有资源(资产)有偿使用收入</t>
  </si>
  <si>
    <t>（二十三）债务发行费用支出</t>
  </si>
  <si>
    <t>6.捐赠收入</t>
  </si>
  <si>
    <t>（二十四）预备费</t>
  </si>
  <si>
    <t>7.政府住房基金收入</t>
  </si>
  <si>
    <t>8.其他收入</t>
  </si>
  <si>
    <t>二、债务收入</t>
  </si>
  <si>
    <t>二、债务还本支出</t>
  </si>
  <si>
    <t>（一）地方政府一般债券收入</t>
  </si>
  <si>
    <t>（一）地方政府一般债券还本支出</t>
  </si>
  <si>
    <t>（二）地方政府向国际组织借款收入</t>
  </si>
  <si>
    <t>（二）地方政府向外国政府借款还本支出</t>
  </si>
  <si>
    <t>（三）地方政府其他一般债务收入</t>
  </si>
  <si>
    <t>（三）地方政府向国际组织借款还本支出</t>
  </si>
  <si>
    <t>三、转移性收入</t>
  </si>
  <si>
    <t>（四）地方政府其他一般债务还本支出</t>
  </si>
  <si>
    <t>（一）上级补助收入</t>
  </si>
  <si>
    <t>1.返还性收入</t>
  </si>
  <si>
    <t>（1）所得税基数返还收入</t>
  </si>
  <si>
    <t>（2）成品油税费改革税收返还收入</t>
  </si>
  <si>
    <t>（3）增值税税收返还收入</t>
  </si>
  <si>
    <t>（4）消费税税收返还收入</t>
  </si>
  <si>
    <t>三、转移性支出</t>
  </si>
  <si>
    <t>（5）增值税“五五分享”税收返还收入</t>
  </si>
  <si>
    <t>（一）上解支出</t>
  </si>
  <si>
    <t>2.一般性转移支付收入</t>
  </si>
  <si>
    <t>（二）援助其他地区支出</t>
  </si>
  <si>
    <t>（1）体制补助收入</t>
  </si>
  <si>
    <t>（三）调出资金</t>
  </si>
  <si>
    <t>（2）均衡性转移支付补助收入</t>
  </si>
  <si>
    <t>（四）安排预算稳定调节基金</t>
  </si>
  <si>
    <t>（3）县级基本财力保障机制奖补资金收入</t>
  </si>
  <si>
    <t>（五）年终结余结转</t>
  </si>
  <si>
    <t>（4）结算补助收入</t>
  </si>
  <si>
    <t>（5）资源枯竭型城市转移支付补助收入</t>
  </si>
  <si>
    <t>（6）企事业单位预算划转补助收入</t>
  </si>
  <si>
    <t>（7）欠发达地区转移支付收入</t>
  </si>
  <si>
    <t>（8）产粮(油)大县奖励资金收入</t>
  </si>
  <si>
    <t>（9）重点生态功能区转移支付收入</t>
  </si>
  <si>
    <t>（10）固定数额补助收入</t>
  </si>
  <si>
    <t>（11）革命老区转移支付收入</t>
  </si>
  <si>
    <t>（12）民族地区转移支付收入</t>
  </si>
  <si>
    <t>（13）边境老区转移支付收入</t>
  </si>
  <si>
    <t>（14）欠发达地区转移支付支出</t>
  </si>
  <si>
    <t>（15）增值税留抵退税转移支付支出</t>
  </si>
  <si>
    <t>（16）其他退税减税降费转移支付支出</t>
  </si>
  <si>
    <t>（17）补充县区财力转移支付支出</t>
  </si>
  <si>
    <t>（18）一般公共服务共同事权转移支付收入</t>
  </si>
  <si>
    <t>（19）外交共同事权转移支付收入</t>
  </si>
  <si>
    <t>（20）国防共同事权转移支付收入</t>
  </si>
  <si>
    <t>（21）公共安全共同事权转移支付收入</t>
  </si>
  <si>
    <t>（22）教育共同财政事权转移收入</t>
  </si>
  <si>
    <t>（23）科学技术共同财政事权转移支付支出</t>
  </si>
  <si>
    <t>（24）文化旅游体育与传媒共同财政事权转移支付收入</t>
  </si>
  <si>
    <t>（25）社会保障和就业共同财政事权转移支付收入</t>
  </si>
  <si>
    <t>（26）医疗卫生共同财政事权转移支付收入</t>
  </si>
  <si>
    <t>（27）节能环保共同财政事权转移支付收入</t>
  </si>
  <si>
    <t>（28）城乡社区共同财政事权转移支付收入</t>
  </si>
  <si>
    <t>（29）农林水共同财政事权转移支付收入</t>
  </si>
  <si>
    <t>（30）交通运输共同财政事权转移支付收入</t>
  </si>
  <si>
    <t>（31）资源勘探工业信息等共同财政事权转移支付收入</t>
  </si>
  <si>
    <t>（32）商业服务业等共同财政事权转移支付收入</t>
  </si>
  <si>
    <t>（33）金融共同财政事权转移支付收入</t>
  </si>
  <si>
    <t>（34）自然资源海洋气象等共同财政事权转移支付收入</t>
  </si>
  <si>
    <t>（35）住房保障共同财政事权转移支付收入</t>
  </si>
  <si>
    <t>（36）灾害防治及应急管理共同财政事权转移支付收入</t>
  </si>
  <si>
    <t>（37）其他共同财政事权转移支付收入</t>
  </si>
  <si>
    <t>（38）其他一般性转移支付收入</t>
  </si>
  <si>
    <t>3.专项转移支付收入</t>
  </si>
  <si>
    <t>（二）上年结转收入</t>
  </si>
  <si>
    <t>（三）调入资金</t>
  </si>
  <si>
    <t>1.从政府性基金预算调入一般公共预算</t>
  </si>
  <si>
    <t>2.从国有资本经营预算调入一般公共预算</t>
  </si>
  <si>
    <t>3.从其他资金调入一般公共预算</t>
  </si>
  <si>
    <t>（四）动用预算稳定调节基金</t>
  </si>
  <si>
    <t>收  入  总  计</t>
  </si>
  <si>
    <t>支  出  总  计</t>
  </si>
  <si>
    <t>附表2</t>
  </si>
  <si>
    <t>2022年陵水县政府性基金预算收支调整表</t>
  </si>
  <si>
    <t>单位：万元</t>
  </si>
  <si>
    <t>收                                 入</t>
  </si>
  <si>
    <t>支                                     出</t>
  </si>
  <si>
    <t>一、地方政府性基金预算收入</t>
  </si>
  <si>
    <t>一、地方政府性基金预算支出</t>
  </si>
  <si>
    <t>（一）海南省高等级公路车辆通行附加费收入</t>
  </si>
  <si>
    <t>（一）文化旅游体育与传媒支出</t>
  </si>
  <si>
    <t>（二）港口建设费收入</t>
  </si>
  <si>
    <t xml:space="preserve">     国家电影事业发展专项资金安排的支出</t>
  </si>
  <si>
    <t>（三）国家电影事业发展专项资金收入</t>
  </si>
  <si>
    <t xml:space="preserve">     旅游发展基金支出</t>
  </si>
  <si>
    <t>（四）国有土地收益基金收入</t>
  </si>
  <si>
    <t>（二）社会保障和就业支出</t>
  </si>
  <si>
    <t>（五）农业土地开发资金收入</t>
  </si>
  <si>
    <t xml:space="preserve">     大中型水库移民后期扶持基金支出</t>
  </si>
  <si>
    <t>（六）国有土地使用权出让收入</t>
  </si>
  <si>
    <t xml:space="preserve">     小型水库移民扶助基金安排的支出</t>
  </si>
  <si>
    <t>（七）大中型水库库区基金收入</t>
  </si>
  <si>
    <t>（三）城乡社区支出</t>
  </si>
  <si>
    <t>（八）彩票公益金收入</t>
  </si>
  <si>
    <t xml:space="preserve">     国有土地使用权出让收入安排的支出</t>
  </si>
  <si>
    <t>（九）城市基础设施配套费收入</t>
  </si>
  <si>
    <t xml:space="preserve">     国有土地收益基金安排的支出</t>
  </si>
  <si>
    <t>（十）小型水库移民扶助基金收入</t>
  </si>
  <si>
    <t xml:space="preserve">     农业土地开发资金安排的支出</t>
  </si>
  <si>
    <t>（十一）国家重大水利工程建设基金收入</t>
  </si>
  <si>
    <t xml:space="preserve">     城市基础设施配套费安排的支出</t>
  </si>
  <si>
    <t>（十二）污水处理费收入</t>
  </si>
  <si>
    <t xml:space="preserve">     污水处理费安排的支出</t>
  </si>
  <si>
    <t>（十三）彩票发行机构和彩票销售机构的业务费用</t>
  </si>
  <si>
    <t xml:space="preserve">     土地储备专项债券收入安排的支出</t>
  </si>
  <si>
    <t>（十四）其他政府性基金收入</t>
  </si>
  <si>
    <t xml:space="preserve">     棚户区改造专项债券收入安排的支出</t>
  </si>
  <si>
    <t>（十五）专项债券对应项目专项收入</t>
  </si>
  <si>
    <t xml:space="preserve">     国有土地使用权出让收入对应专项债务收入安排的支出</t>
  </si>
  <si>
    <t>（四）农林水支出</t>
  </si>
  <si>
    <t xml:space="preserve">     大中型水库库区基金安排的支出</t>
  </si>
  <si>
    <t xml:space="preserve">     国家重大水利工程建设基金安排的支出</t>
  </si>
  <si>
    <t>（五）交通运输支出</t>
  </si>
  <si>
    <t xml:space="preserve">     海南省高等级公路车辆通行附加费安排的支出</t>
  </si>
  <si>
    <t xml:space="preserve">     港口建设费安排的支出</t>
  </si>
  <si>
    <t xml:space="preserve">     民航发展基金支出</t>
  </si>
  <si>
    <t xml:space="preserve">     海南省高等级公路车辆通行附加费对应专项债务收入安排的支出</t>
  </si>
  <si>
    <t>（六）其他支出</t>
  </si>
  <si>
    <t>其他政府性基金及对应专项债务收入安排的支出</t>
  </si>
  <si>
    <t>彩票发行销售机构业务费安排的支出</t>
  </si>
  <si>
    <t>彩票公益金安排的支出</t>
  </si>
  <si>
    <t>（七）地方政府专项债务付息支出</t>
  </si>
  <si>
    <t>海南省高等级公路车辆通行附加费债务付息支出</t>
  </si>
  <si>
    <t>国有土地使用权出让金债务付息支出</t>
  </si>
  <si>
    <t>土地储备专项债券付息支出</t>
  </si>
  <si>
    <t>棚户区改造专项债券付息支出</t>
  </si>
  <si>
    <t>其他地方自行试点项目收益专项债券付息支出</t>
  </si>
  <si>
    <t>其他政府性基金债务付息支出</t>
  </si>
  <si>
    <t>（八）地方政府专项债务发行费用支出</t>
  </si>
  <si>
    <t>海南省高等级公路车辆通行附加费债务发行费用支出</t>
  </si>
  <si>
    <t>国有土地使用权出让金债务发行费用支出</t>
  </si>
  <si>
    <t>（一）海南省高等级公路车辆通行附加费债务收入</t>
  </si>
  <si>
    <t>土地储备专项债券发行费用支出</t>
  </si>
  <si>
    <t>（二）国有土地使用权出让金债务收入</t>
  </si>
  <si>
    <t>棚户区改造专项债券发行费用支出</t>
  </si>
  <si>
    <t>（三）土地储备专项债券收入</t>
  </si>
  <si>
    <t>其他地方自行试点项目收益专项债券发行费用支出</t>
  </si>
  <si>
    <t>（四）棚户区改造专项债券收入</t>
  </si>
  <si>
    <t>其他政府性基金债务发行费用支出</t>
  </si>
  <si>
    <t>（五）其他地方自行试点项目收益专项债券收入</t>
  </si>
  <si>
    <t>（九）抗疫特别国债安排的支出</t>
  </si>
  <si>
    <t>基础设施建设</t>
  </si>
  <si>
    <t>抗疫相关支出</t>
  </si>
  <si>
    <t>（一）政府性基金转移支付收入</t>
  </si>
  <si>
    <t>（二）抗疫特别国债转移支付收入</t>
  </si>
  <si>
    <t>（三）上年结余收入</t>
  </si>
  <si>
    <t>（一）海南省高等级公路车辆通行附加费债务还本支出</t>
  </si>
  <si>
    <t xml:space="preserve">     结余</t>
  </si>
  <si>
    <t>（二）国有土地使用权出让金债务还本支出</t>
  </si>
  <si>
    <t xml:space="preserve">     结转</t>
  </si>
  <si>
    <t>（三）土地储备专项债券还本支出</t>
  </si>
  <si>
    <t>（四）调入资金</t>
  </si>
  <si>
    <t>（四）棚户区改造专项债券还本支出</t>
  </si>
  <si>
    <t xml:space="preserve">      调入政府性基金预算资金</t>
  </si>
  <si>
    <t>（五）其他地方自行试点项目收益专项债券还本支出</t>
  </si>
  <si>
    <t>（五）地方政府专项债务转贷收入</t>
  </si>
  <si>
    <t xml:space="preserve">      国有土地使用权出让金债务转贷收入</t>
  </si>
  <si>
    <t xml:space="preserve">      农业土地开发基金债务转贷收入</t>
  </si>
  <si>
    <t xml:space="preserve">      其他地方自行试点项目收益专项债券转贷
      收入</t>
  </si>
  <si>
    <t xml:space="preserve">      其他政府性基金债务转贷收入</t>
  </si>
  <si>
    <t>（一）政府性基金上解支出</t>
  </si>
  <si>
    <t>（二）调出资金</t>
  </si>
  <si>
    <t>（三）年终结余结转</t>
  </si>
  <si>
    <t>附表3</t>
  </si>
  <si>
    <t>陵水黎族自治县2022年新增政府专项债券安排情况表</t>
  </si>
  <si>
    <t>序号</t>
  </si>
  <si>
    <t>单位</t>
  </si>
  <si>
    <t>项目名称</t>
  </si>
  <si>
    <t>项目领域</t>
  </si>
  <si>
    <t>债券安排额度</t>
  </si>
  <si>
    <t>项目内容</t>
  </si>
  <si>
    <t>陵水黎族自治县城乡投资有限公司</t>
  </si>
  <si>
    <t>陵水县人民医院新院区项目</t>
  </si>
  <si>
    <t>卫生健康</t>
  </si>
  <si>
    <t>项目位于文黎大道，靠近富力海洋公园，项目用地面积为85222㎡（约128亩）建设内容含：门诊楼、病房楼、医技楼、科研教学楼、后勤行政楼等工程及其相关配套工程，总建筑面积196000㎡，其中地上建筑面积136000㎡，地下建筑面积60000㎡。</t>
  </si>
  <si>
    <t>陵水县新中医院项目</t>
  </si>
  <si>
    <t>医疗综合楼（地上设置有四层裙房和两栋九层主楼，床位318个）建筑面积33835.64平方米，后勤保障楼（地上二层）；发热门诊楼；污水处理站泵房，医疗垃圾房及生活垃圾房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</si>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</sst>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52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2"/>
      <name val="黑体"/>
      <family val="3"/>
    </font>
    <font>
      <sz val="11"/>
      <name val="黑体"/>
      <family val="3"/>
    </font>
    <font>
      <sz val="14"/>
      <name val="黑体"/>
      <family val="3"/>
    </font>
    <font>
      <sz val="12"/>
      <name val="黑体"/>
      <family val="3"/>
    </font>
    <font>
      <sz val="24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 wrapText="1"/>
      <protection/>
    </xf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0" fillId="0" borderId="0">
      <alignment vertical="center"/>
      <protection/>
    </xf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0" fillId="0" borderId="0">
      <alignment/>
      <protection/>
    </xf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 vertical="center"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43" fontId="0" fillId="0" borderId="9" xfId="23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43" fontId="0" fillId="0" borderId="0" xfId="23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3" fontId="7" fillId="0" borderId="0" xfId="23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43" fontId="0" fillId="0" borderId="9" xfId="23" applyBorder="1" applyAlignment="1">
      <alignment/>
    </xf>
    <xf numFmtId="43" fontId="0" fillId="0" borderId="9" xfId="23" applyBorder="1" applyAlignment="1">
      <alignment horizontal="center"/>
    </xf>
    <xf numFmtId="3" fontId="0" fillId="0" borderId="9" xfId="0" applyNumberFormat="1" applyBorder="1" applyAlignment="1">
      <alignment vertical="center"/>
    </xf>
    <xf numFmtId="0" fontId="50" fillId="0" borderId="9" xfId="0" applyFont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9" fontId="0" fillId="0" borderId="0" xfId="26" applyAlignment="1">
      <alignment/>
    </xf>
    <xf numFmtId="0" fontId="36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10" fontId="0" fillId="0" borderId="0" xfId="0" applyNumberFormat="1" applyAlignment="1">
      <alignment/>
    </xf>
    <xf numFmtId="10" fontId="0" fillId="0" borderId="0" xfId="26" applyNumberFormat="1" applyAlignment="1">
      <alignment vertic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 vertical="center"/>
    </xf>
    <xf numFmtId="0" fontId="0" fillId="0" borderId="0" xfId="0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常规_政府性基金（1-14）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_全省与省本级执行及预算表（最后稿0121 2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常规_13收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常规_2006年全省基金完成情况表1" xfId="62"/>
    <cellStyle name="常规_2009年政府预算表1-4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22" xfId="69"/>
    <cellStyle name="常规 2" xfId="70"/>
    <cellStyle name="常规_2007年云南省向人大报送政府收支预算表格式编制过程表 2 2" xfId="71"/>
    <cellStyle name="常规_附件22015年海南省财政预算调整草案0515_2016年财力测算1117（二切表）" xfId="72"/>
    <cellStyle name="常规_政府性基金（1-14）_基金预算表)" xfId="73"/>
    <cellStyle name="常规_政府性基金（1-14）_基金预算表（1-18）" xfId="74"/>
    <cellStyle name="常规_全省与省本级执行及预算表（最后稿0121" xfId="75"/>
    <cellStyle name="常规_附件二之三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view="pageBreakPreview" zoomScale="90" zoomScaleSheetLayoutView="90" workbookViewId="0" topLeftCell="A25">
      <selection activeCell="C9" sqref="C9"/>
    </sheetView>
  </sheetViews>
  <sheetFormatPr defaultColWidth="9.00390625" defaultRowHeight="14.25"/>
  <cols>
    <col min="1" max="1" width="40.25390625" style="0" customWidth="1"/>
    <col min="2" max="2" width="18.50390625" style="0" customWidth="1"/>
    <col min="3" max="3" width="16.875" style="0" customWidth="1"/>
    <col min="4" max="4" width="17.25390625" style="0" customWidth="1"/>
    <col min="5" max="5" width="36.25390625" style="0" customWidth="1"/>
    <col min="6" max="6" width="7.875" style="0" hidden="1" customWidth="1"/>
    <col min="7" max="7" width="14.00390625" style="0" customWidth="1"/>
    <col min="8" max="8" width="15.125" style="0" customWidth="1"/>
    <col min="9" max="9" width="16.625" style="0" customWidth="1"/>
    <col min="10" max="10" width="20.00390625" style="0" hidden="1" customWidth="1"/>
    <col min="11" max="11" width="15.00390625" style="0" hidden="1" customWidth="1"/>
    <col min="12" max="12" width="16.50390625" style="0" hidden="1" customWidth="1"/>
    <col min="13" max="13" width="12.50390625" style="0" hidden="1" customWidth="1"/>
    <col min="14" max="14" width="18.125" style="0" hidden="1" customWidth="1"/>
    <col min="15" max="15" width="13.25390625" style="0" hidden="1" customWidth="1"/>
    <col min="16" max="16" width="18.875" style="0" hidden="1" customWidth="1"/>
    <col min="17" max="17" width="19.875" style="0" hidden="1" customWidth="1"/>
    <col min="18" max="18" width="25.00390625" style="0" hidden="1" customWidth="1"/>
    <col min="19" max="25" width="9.00390625" style="0" hidden="1" customWidth="1"/>
  </cols>
  <sheetData>
    <row r="1" ht="19.5" customHeight="1">
      <c r="A1" s="3" t="s">
        <v>0</v>
      </c>
    </row>
    <row r="2" spans="1:10" ht="34.5" customHeight="1">
      <c r="A2" s="5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9:12" ht="19.5" customHeight="1">
      <c r="I3" s="1" t="s">
        <v>2</v>
      </c>
      <c r="L3" t="s">
        <v>3</v>
      </c>
    </row>
    <row r="4" spans="1:13" ht="19.5" customHeight="1">
      <c r="A4" s="26" t="s">
        <v>4</v>
      </c>
      <c r="B4" s="26"/>
      <c r="C4" s="26"/>
      <c r="D4" s="27"/>
      <c r="E4" s="26" t="s">
        <v>5</v>
      </c>
      <c r="F4" s="26"/>
      <c r="G4" s="26"/>
      <c r="H4" s="26"/>
      <c r="I4" s="26"/>
      <c r="J4" s="36"/>
      <c r="L4">
        <f>L12+L14+L15+L16+L17+L18+L19+L20+L25+L26</f>
        <v>490340</v>
      </c>
      <c r="M4" s="37">
        <f>L4/L7</f>
        <v>0.8939881783673603</v>
      </c>
    </row>
    <row r="5" spans="1:18" s="1" customFormat="1" ht="30.75" customHeight="1">
      <c r="A5" s="26" t="s">
        <v>6</v>
      </c>
      <c r="B5" s="26" t="s">
        <v>7</v>
      </c>
      <c r="C5" s="26" t="s">
        <v>8</v>
      </c>
      <c r="D5" s="26" t="s">
        <v>9</v>
      </c>
      <c r="E5" s="26" t="s">
        <v>6</v>
      </c>
      <c r="F5" s="26"/>
      <c r="G5" s="26" t="s">
        <v>7</v>
      </c>
      <c r="H5" s="26" t="s">
        <v>8</v>
      </c>
      <c r="I5" s="26" t="s">
        <v>9</v>
      </c>
      <c r="J5" s="36"/>
      <c r="K5" s="38" t="s">
        <v>10</v>
      </c>
      <c r="L5" s="38" t="s">
        <v>11</v>
      </c>
      <c r="M5" s="26" t="s">
        <v>7</v>
      </c>
      <c r="N5" s="39" t="s">
        <v>12</v>
      </c>
      <c r="O5" s="39" t="s">
        <v>13</v>
      </c>
      <c r="P5" s="1" t="s">
        <v>14</v>
      </c>
      <c r="Q5" s="1" t="s">
        <v>15</v>
      </c>
      <c r="R5" s="1">
        <v>-1</v>
      </c>
    </row>
    <row r="6" spans="1:10" ht="19.5" customHeight="1" hidden="1">
      <c r="A6" s="21" t="s">
        <v>16</v>
      </c>
      <c r="B6" s="26">
        <v>1</v>
      </c>
      <c r="C6" s="26">
        <v>2</v>
      </c>
      <c r="D6" s="26" t="s">
        <v>17</v>
      </c>
      <c r="E6" s="21" t="s">
        <v>16</v>
      </c>
      <c r="F6" s="21"/>
      <c r="G6" s="26">
        <v>4</v>
      </c>
      <c r="H6" s="26">
        <v>5</v>
      </c>
      <c r="I6" s="26" t="s">
        <v>18</v>
      </c>
      <c r="J6" s="36"/>
    </row>
    <row r="7" spans="1:17" ht="19.5" customHeight="1">
      <c r="A7" s="21" t="s">
        <v>19</v>
      </c>
      <c r="B7" s="31">
        <f>B8+B25</f>
        <v>369700</v>
      </c>
      <c r="C7" s="31">
        <f>D7-B7</f>
        <v>-169700</v>
      </c>
      <c r="D7" s="31">
        <f>D8+D25</f>
        <v>200000</v>
      </c>
      <c r="E7" s="21" t="s">
        <v>20</v>
      </c>
      <c r="F7" s="21"/>
      <c r="G7" s="31">
        <f>SUM(G8:G31)</f>
        <v>902343</v>
      </c>
      <c r="H7" s="31"/>
      <c r="I7" s="31">
        <f>SUM(I8:I31)</f>
        <v>902343</v>
      </c>
      <c r="J7" s="40"/>
      <c r="K7" s="1">
        <f aca="true" t="shared" si="0" ref="K7:Q7">SUM(K8:K31)</f>
        <v>903287</v>
      </c>
      <c r="L7" s="1">
        <f t="shared" si="0"/>
        <v>548486</v>
      </c>
      <c r="M7" s="1">
        <f t="shared" si="0"/>
        <v>902343</v>
      </c>
      <c r="N7" s="41">
        <f>L7/K7</f>
        <v>0.6072112185827981</v>
      </c>
      <c r="O7" s="41">
        <f>L7/M7</f>
        <v>0.60784646193299</v>
      </c>
      <c r="P7" s="1">
        <f t="shared" si="0"/>
        <v>-51972</v>
      </c>
      <c r="Q7" s="1">
        <f t="shared" si="0"/>
        <v>62016</v>
      </c>
    </row>
    <row r="8" spans="1:20" ht="19.5" customHeight="1">
      <c r="A8" s="21" t="s">
        <v>21</v>
      </c>
      <c r="B8" s="31">
        <f>SUM(B9:B24)</f>
        <v>335311</v>
      </c>
      <c r="C8" s="31">
        <f>D8-B8</f>
        <v>-190461</v>
      </c>
      <c r="D8" s="31">
        <f>SUM(D9:D24)</f>
        <v>144850</v>
      </c>
      <c r="E8" s="21" t="s">
        <v>22</v>
      </c>
      <c r="F8" s="21">
        <v>201</v>
      </c>
      <c r="G8" s="31">
        <v>79701</v>
      </c>
      <c r="H8" s="32"/>
      <c r="I8" s="31">
        <v>79701</v>
      </c>
      <c r="J8" s="42">
        <f aca="true" t="shared" si="1" ref="J8:J12">H8/G8</f>
        <v>0</v>
      </c>
      <c r="K8">
        <v>70248</v>
      </c>
      <c r="L8">
        <v>30919</v>
      </c>
      <c r="M8">
        <v>79701</v>
      </c>
      <c r="N8" s="41">
        <f aca="true" t="shared" si="2" ref="N8:N31">L8/K8</f>
        <v>0.440140644573511</v>
      </c>
      <c r="O8" s="41">
        <f aca="true" t="shared" si="3" ref="O8:O31">L8/M8</f>
        <v>0.38793741609264626</v>
      </c>
      <c r="P8">
        <v>-4090</v>
      </c>
      <c r="Q8" s="1">
        <f>(M8+P8-K8)*-1</f>
        <v>-5363</v>
      </c>
      <c r="R8" s="44" t="s">
        <v>22</v>
      </c>
      <c r="T8">
        <f>P8+Q8</f>
        <v>-9453</v>
      </c>
    </row>
    <row r="9" spans="1:20" ht="19.5" customHeight="1">
      <c r="A9" s="21" t="s">
        <v>23</v>
      </c>
      <c r="B9" s="31">
        <v>68603</v>
      </c>
      <c r="C9" s="31">
        <f aca="true" t="shared" si="4" ref="C8:C33">D9-B9</f>
        <v>-44360</v>
      </c>
      <c r="D9" s="31">
        <v>24243</v>
      </c>
      <c r="E9" s="21" t="s">
        <v>24</v>
      </c>
      <c r="F9" s="21">
        <v>202</v>
      </c>
      <c r="G9" s="21"/>
      <c r="H9" s="32"/>
      <c r="I9" s="21"/>
      <c r="J9" s="40"/>
      <c r="L9">
        <v>0</v>
      </c>
      <c r="M9">
        <v>0</v>
      </c>
      <c r="N9" s="41"/>
      <c r="O9" s="41"/>
      <c r="Q9" s="1">
        <f aca="true" t="shared" si="5" ref="Q8:Q30">(M9+P9-K9)*-1</f>
        <v>0</v>
      </c>
      <c r="R9" s="44" t="s">
        <v>24</v>
      </c>
      <c r="T9">
        <f aca="true" t="shared" si="6" ref="T9:T29">P9+Q9</f>
        <v>0</v>
      </c>
    </row>
    <row r="10" spans="1:20" ht="19.5" customHeight="1">
      <c r="A10" s="21" t="s">
        <v>25</v>
      </c>
      <c r="B10" s="31">
        <v>0</v>
      </c>
      <c r="C10" s="31">
        <f t="shared" si="4"/>
        <v>0</v>
      </c>
      <c r="D10" s="31">
        <v>0</v>
      </c>
      <c r="E10" s="21" t="s">
        <v>26</v>
      </c>
      <c r="F10" s="21">
        <v>203</v>
      </c>
      <c r="G10" s="31">
        <v>2882</v>
      </c>
      <c r="H10" s="32"/>
      <c r="I10" s="31">
        <v>2882</v>
      </c>
      <c r="J10" s="40"/>
      <c r="K10">
        <v>3456</v>
      </c>
      <c r="L10">
        <v>2489</v>
      </c>
      <c r="M10">
        <v>2882</v>
      </c>
      <c r="N10" s="41">
        <f t="shared" si="2"/>
        <v>0.7201967592592593</v>
      </c>
      <c r="O10" s="41">
        <f t="shared" si="3"/>
        <v>0.8636363636363636</v>
      </c>
      <c r="P10">
        <v>-19</v>
      </c>
      <c r="Q10" s="45">
        <f t="shared" si="5"/>
        <v>593</v>
      </c>
      <c r="R10" s="46" t="s">
        <v>26</v>
      </c>
      <c r="T10">
        <f t="shared" si="6"/>
        <v>574</v>
      </c>
    </row>
    <row r="11" spans="1:20" ht="19.5" customHeight="1">
      <c r="A11" s="21" t="s">
        <v>27</v>
      </c>
      <c r="B11" s="31">
        <v>71277</v>
      </c>
      <c r="C11" s="31">
        <f t="shared" si="4"/>
        <v>-28177</v>
      </c>
      <c r="D11" s="31">
        <v>43100</v>
      </c>
      <c r="E11" s="33" t="s">
        <v>28</v>
      </c>
      <c r="F11" s="21">
        <v>204</v>
      </c>
      <c r="G11" s="31">
        <v>35186</v>
      </c>
      <c r="H11" s="32"/>
      <c r="I11" s="31">
        <v>35186</v>
      </c>
      <c r="J11" s="42">
        <f t="shared" si="1"/>
        <v>0</v>
      </c>
      <c r="K11">
        <v>34891</v>
      </c>
      <c r="L11">
        <v>15457</v>
      </c>
      <c r="M11">
        <v>35186</v>
      </c>
      <c r="N11" s="41">
        <f t="shared" si="2"/>
        <v>0.44300822561692127</v>
      </c>
      <c r="O11" s="41">
        <f t="shared" si="3"/>
        <v>0.4392940374012391</v>
      </c>
      <c r="P11">
        <v>-2008</v>
      </c>
      <c r="Q11" s="45">
        <f t="shared" si="5"/>
        <v>1713</v>
      </c>
      <c r="R11" s="46" t="s">
        <v>28</v>
      </c>
      <c r="T11">
        <f t="shared" si="6"/>
        <v>-295</v>
      </c>
    </row>
    <row r="12" spans="1:20" ht="19.5" customHeight="1">
      <c r="A12" s="21" t="s">
        <v>29</v>
      </c>
      <c r="B12" s="31">
        <v>7870</v>
      </c>
      <c r="C12" s="31">
        <f t="shared" si="4"/>
        <v>-3429</v>
      </c>
      <c r="D12" s="31">
        <v>4441</v>
      </c>
      <c r="E12" s="34" t="s">
        <v>30</v>
      </c>
      <c r="F12" s="21">
        <v>205</v>
      </c>
      <c r="G12" s="31">
        <v>140839</v>
      </c>
      <c r="H12" s="32"/>
      <c r="I12" s="31">
        <v>140839</v>
      </c>
      <c r="J12" s="42">
        <f t="shared" si="1"/>
        <v>0</v>
      </c>
      <c r="K12">
        <v>147686</v>
      </c>
      <c r="L12" s="43">
        <v>79442</v>
      </c>
      <c r="M12">
        <v>140839</v>
      </c>
      <c r="N12" s="41">
        <f t="shared" si="2"/>
        <v>0.5379115149709519</v>
      </c>
      <c r="O12" s="41">
        <f t="shared" si="3"/>
        <v>0.5640625110942281</v>
      </c>
      <c r="P12">
        <v>-11599</v>
      </c>
      <c r="Q12" s="45">
        <f t="shared" si="5"/>
        <v>18446</v>
      </c>
      <c r="R12" s="47" t="s">
        <v>30</v>
      </c>
      <c r="T12">
        <f t="shared" si="6"/>
        <v>6847</v>
      </c>
    </row>
    <row r="13" spans="1:20" ht="19.5" customHeight="1">
      <c r="A13" s="21" t="s">
        <v>31</v>
      </c>
      <c r="B13" s="31">
        <v>1506</v>
      </c>
      <c r="C13" s="31">
        <f t="shared" si="4"/>
        <v>280</v>
      </c>
      <c r="D13" s="31">
        <v>1786</v>
      </c>
      <c r="E13" s="33" t="s">
        <v>32</v>
      </c>
      <c r="F13" s="21">
        <v>206</v>
      </c>
      <c r="G13" s="31">
        <v>1153</v>
      </c>
      <c r="H13" s="32"/>
      <c r="I13" s="31">
        <v>1153</v>
      </c>
      <c r="J13" s="40"/>
      <c r="K13">
        <v>1262</v>
      </c>
      <c r="L13">
        <v>214</v>
      </c>
      <c r="M13">
        <v>1153</v>
      </c>
      <c r="N13" s="41">
        <f t="shared" si="2"/>
        <v>0.16957210776545167</v>
      </c>
      <c r="O13" s="41">
        <f t="shared" si="3"/>
        <v>0.18560277536860365</v>
      </c>
      <c r="P13">
        <v>-1</v>
      </c>
      <c r="Q13" s="45">
        <f t="shared" si="5"/>
        <v>110</v>
      </c>
      <c r="R13" s="46" t="s">
        <v>32</v>
      </c>
      <c r="T13">
        <f t="shared" si="6"/>
        <v>109</v>
      </c>
    </row>
    <row r="14" spans="1:20" ht="19.5" customHeight="1">
      <c r="A14" s="21" t="s">
        <v>33</v>
      </c>
      <c r="B14" s="31">
        <v>8511</v>
      </c>
      <c r="C14" s="31">
        <f t="shared" si="4"/>
        <v>-5511</v>
      </c>
      <c r="D14" s="31">
        <v>3000</v>
      </c>
      <c r="E14" s="34" t="s">
        <v>34</v>
      </c>
      <c r="F14" s="21">
        <v>207</v>
      </c>
      <c r="G14" s="31">
        <v>15166</v>
      </c>
      <c r="H14" s="32"/>
      <c r="I14" s="31">
        <v>15166</v>
      </c>
      <c r="J14" s="40"/>
      <c r="K14">
        <v>15117</v>
      </c>
      <c r="L14" s="43">
        <v>5721</v>
      </c>
      <c r="M14">
        <v>15166</v>
      </c>
      <c r="N14" s="41">
        <f t="shared" si="2"/>
        <v>0.37844810478269497</v>
      </c>
      <c r="O14" s="41">
        <f t="shared" si="3"/>
        <v>0.3772253725438481</v>
      </c>
      <c r="P14">
        <v>-468</v>
      </c>
      <c r="Q14" s="45">
        <f t="shared" si="5"/>
        <v>419</v>
      </c>
      <c r="R14" s="47" t="s">
        <v>34</v>
      </c>
      <c r="T14">
        <f t="shared" si="6"/>
        <v>-49</v>
      </c>
    </row>
    <row r="15" spans="1:20" ht="19.5" customHeight="1">
      <c r="A15" s="21" t="s">
        <v>35</v>
      </c>
      <c r="B15" s="31">
        <v>9999</v>
      </c>
      <c r="C15" s="31">
        <f t="shared" si="4"/>
        <v>-2221</v>
      </c>
      <c r="D15" s="31">
        <v>7778</v>
      </c>
      <c r="E15" s="34" t="s">
        <v>36</v>
      </c>
      <c r="F15" s="21">
        <v>208</v>
      </c>
      <c r="G15" s="31">
        <v>72233</v>
      </c>
      <c r="H15" s="32"/>
      <c r="I15" s="31">
        <v>72233</v>
      </c>
      <c r="J15" s="42">
        <f aca="true" t="shared" si="7" ref="J15:J19">H15/G15</f>
        <v>0</v>
      </c>
      <c r="K15">
        <v>80850</v>
      </c>
      <c r="L15" s="43">
        <v>55070</v>
      </c>
      <c r="M15">
        <v>72233</v>
      </c>
      <c r="N15" s="41">
        <f t="shared" si="2"/>
        <v>0.6811379097093383</v>
      </c>
      <c r="O15" s="41">
        <f t="shared" si="3"/>
        <v>0.7623939196766021</v>
      </c>
      <c r="P15">
        <v>-5010</v>
      </c>
      <c r="Q15" s="45">
        <f t="shared" si="5"/>
        <v>13627</v>
      </c>
      <c r="R15" s="47" t="s">
        <v>36</v>
      </c>
      <c r="T15">
        <f t="shared" si="6"/>
        <v>8617</v>
      </c>
    </row>
    <row r="16" spans="1:20" ht="19.5" customHeight="1">
      <c r="A16" s="21" t="s">
        <v>37</v>
      </c>
      <c r="B16" s="31">
        <v>4840</v>
      </c>
      <c r="C16" s="31">
        <f t="shared" si="4"/>
        <v>-2163</v>
      </c>
      <c r="D16" s="31">
        <v>2677</v>
      </c>
      <c r="E16" s="34" t="s">
        <v>38</v>
      </c>
      <c r="F16" s="21">
        <v>210</v>
      </c>
      <c r="G16" s="31">
        <v>86630</v>
      </c>
      <c r="H16" s="32"/>
      <c r="I16" s="31">
        <v>86630</v>
      </c>
      <c r="J16" s="42">
        <f t="shared" si="7"/>
        <v>0</v>
      </c>
      <c r="K16">
        <v>87510</v>
      </c>
      <c r="L16" s="43">
        <v>47942</v>
      </c>
      <c r="M16">
        <v>86630</v>
      </c>
      <c r="N16" s="41">
        <f t="shared" si="2"/>
        <v>0.5478459604616616</v>
      </c>
      <c r="O16" s="41">
        <f t="shared" si="3"/>
        <v>0.5534110585247605</v>
      </c>
      <c r="P16">
        <v>-9571</v>
      </c>
      <c r="Q16" s="45">
        <f t="shared" si="5"/>
        <v>10451</v>
      </c>
      <c r="R16" s="47" t="s">
        <v>38</v>
      </c>
      <c r="T16">
        <f t="shared" si="6"/>
        <v>880</v>
      </c>
    </row>
    <row r="17" spans="1:20" ht="19.5" customHeight="1">
      <c r="A17" s="21" t="s">
        <v>39</v>
      </c>
      <c r="B17" s="31">
        <v>14513</v>
      </c>
      <c r="C17" s="31">
        <f t="shared" si="4"/>
        <v>-3661</v>
      </c>
      <c r="D17" s="31">
        <v>10852</v>
      </c>
      <c r="E17" s="34" t="s">
        <v>40</v>
      </c>
      <c r="F17" s="21">
        <v>211</v>
      </c>
      <c r="G17" s="31">
        <v>62194</v>
      </c>
      <c r="H17" s="32"/>
      <c r="I17" s="31">
        <v>62194</v>
      </c>
      <c r="J17" s="40"/>
      <c r="K17">
        <v>59490</v>
      </c>
      <c r="L17" s="43">
        <v>44435</v>
      </c>
      <c r="M17">
        <v>62194</v>
      </c>
      <c r="N17" s="41">
        <f t="shared" si="2"/>
        <v>0.7469322575222727</v>
      </c>
      <c r="O17" s="41">
        <f t="shared" si="3"/>
        <v>0.7144579863009294</v>
      </c>
      <c r="P17">
        <v>-6797</v>
      </c>
      <c r="Q17" s="45">
        <f t="shared" si="5"/>
        <v>4093</v>
      </c>
      <c r="R17" s="47" t="s">
        <v>40</v>
      </c>
      <c r="T17">
        <f t="shared" si="6"/>
        <v>-2704</v>
      </c>
    </row>
    <row r="18" spans="1:20" ht="19.5" customHeight="1">
      <c r="A18" s="21" t="s">
        <v>41</v>
      </c>
      <c r="B18" s="31">
        <v>128693</v>
      </c>
      <c r="C18" s="31">
        <f t="shared" si="4"/>
        <v>-98968</v>
      </c>
      <c r="D18" s="21">
        <v>29725</v>
      </c>
      <c r="E18" s="34" t="s">
        <v>42</v>
      </c>
      <c r="F18" s="21">
        <v>212</v>
      </c>
      <c r="G18" s="31">
        <v>175769</v>
      </c>
      <c r="H18" s="32"/>
      <c r="I18" s="31">
        <v>175769</v>
      </c>
      <c r="J18" s="40"/>
      <c r="K18">
        <v>160488</v>
      </c>
      <c r="L18" s="43">
        <v>119898</v>
      </c>
      <c r="M18">
        <v>175769</v>
      </c>
      <c r="N18" s="41">
        <f t="shared" si="2"/>
        <v>0.7470838941229251</v>
      </c>
      <c r="O18" s="41">
        <f t="shared" si="3"/>
        <v>0.6821339371561538</v>
      </c>
      <c r="P18">
        <v>-4063</v>
      </c>
      <c r="Q18" s="1">
        <f t="shared" si="5"/>
        <v>-11218</v>
      </c>
      <c r="R18" s="48" t="s">
        <v>42</v>
      </c>
      <c r="T18">
        <f t="shared" si="6"/>
        <v>-15281</v>
      </c>
    </row>
    <row r="19" spans="1:20" ht="19.5" customHeight="1">
      <c r="A19" s="21" t="s">
        <v>43</v>
      </c>
      <c r="B19" s="21">
        <v>1056</v>
      </c>
      <c r="C19" s="31">
        <f t="shared" si="4"/>
        <v>151</v>
      </c>
      <c r="D19" s="21">
        <v>1207</v>
      </c>
      <c r="E19" s="34" t="s">
        <v>44</v>
      </c>
      <c r="F19" s="21">
        <v>213</v>
      </c>
      <c r="G19" s="31">
        <v>142169</v>
      </c>
      <c r="H19" s="32"/>
      <c r="I19" s="31">
        <v>142169</v>
      </c>
      <c r="J19" s="42">
        <f t="shared" si="7"/>
        <v>0</v>
      </c>
      <c r="K19">
        <v>137924</v>
      </c>
      <c r="L19" s="43">
        <v>72933</v>
      </c>
      <c r="M19">
        <v>142169</v>
      </c>
      <c r="N19" s="41">
        <f t="shared" si="2"/>
        <v>0.5287912183521359</v>
      </c>
      <c r="O19" s="41">
        <f t="shared" si="3"/>
        <v>0.5130021312663098</v>
      </c>
      <c r="P19">
        <v>-4151</v>
      </c>
      <c r="Q19" s="1">
        <f t="shared" si="5"/>
        <v>-94</v>
      </c>
      <c r="R19" s="48" t="s">
        <v>44</v>
      </c>
      <c r="T19">
        <f t="shared" si="6"/>
        <v>-4245</v>
      </c>
    </row>
    <row r="20" spans="1:20" ht="19.5" customHeight="1">
      <c r="A20" s="21" t="s">
        <v>45</v>
      </c>
      <c r="B20" s="31">
        <v>0</v>
      </c>
      <c r="C20" s="31">
        <f t="shared" si="4"/>
        <v>0</v>
      </c>
      <c r="D20" s="31">
        <v>0</v>
      </c>
      <c r="E20" s="34" t="s">
        <v>46</v>
      </c>
      <c r="F20" s="21">
        <v>214</v>
      </c>
      <c r="G20" s="31">
        <v>17715</v>
      </c>
      <c r="H20" s="32"/>
      <c r="I20" s="31">
        <v>17715</v>
      </c>
      <c r="J20" s="40"/>
      <c r="K20">
        <v>18967</v>
      </c>
      <c r="L20" s="43">
        <v>7174</v>
      </c>
      <c r="M20">
        <v>17715</v>
      </c>
      <c r="N20" s="41">
        <f t="shared" si="2"/>
        <v>0.3782358833763906</v>
      </c>
      <c r="O20" s="41">
        <f t="shared" si="3"/>
        <v>0.4049675416313858</v>
      </c>
      <c r="P20">
        <v>-734</v>
      </c>
      <c r="Q20" s="45">
        <f t="shared" si="5"/>
        <v>1986</v>
      </c>
      <c r="R20" s="47" t="s">
        <v>46</v>
      </c>
      <c r="T20">
        <f t="shared" si="6"/>
        <v>1252</v>
      </c>
    </row>
    <row r="21" spans="1:20" ht="19.5" customHeight="1">
      <c r="A21" s="21" t="s">
        <v>47</v>
      </c>
      <c r="B21" s="21">
        <v>820</v>
      </c>
      <c r="C21" s="31">
        <f t="shared" si="4"/>
        <v>-19</v>
      </c>
      <c r="D21" s="21">
        <v>801</v>
      </c>
      <c r="E21" s="33" t="s">
        <v>48</v>
      </c>
      <c r="F21" s="21">
        <v>215</v>
      </c>
      <c r="G21" s="31">
        <v>1757</v>
      </c>
      <c r="H21" s="32"/>
      <c r="I21" s="31">
        <v>1757</v>
      </c>
      <c r="J21" s="40"/>
      <c r="K21">
        <v>2577</v>
      </c>
      <c r="L21">
        <v>1059</v>
      </c>
      <c r="M21">
        <v>1757</v>
      </c>
      <c r="N21" s="41">
        <f t="shared" si="2"/>
        <v>0.4109429569266589</v>
      </c>
      <c r="O21" s="41">
        <f t="shared" si="3"/>
        <v>0.6027319294251565</v>
      </c>
      <c r="P21">
        <v>0</v>
      </c>
      <c r="Q21" s="45">
        <f t="shared" si="5"/>
        <v>820</v>
      </c>
      <c r="R21" s="46" t="s">
        <v>48</v>
      </c>
      <c r="T21">
        <f t="shared" si="6"/>
        <v>820</v>
      </c>
    </row>
    <row r="22" spans="1:20" ht="19.5" customHeight="1">
      <c r="A22" s="21" t="s">
        <v>49</v>
      </c>
      <c r="B22" s="21">
        <v>17581</v>
      </c>
      <c r="C22" s="31">
        <f t="shared" si="4"/>
        <v>-2405</v>
      </c>
      <c r="D22" s="21">
        <v>15176</v>
      </c>
      <c r="E22" s="33" t="s">
        <v>50</v>
      </c>
      <c r="F22" s="21">
        <v>216</v>
      </c>
      <c r="G22" s="21">
        <v>99</v>
      </c>
      <c r="H22" s="32"/>
      <c r="I22" s="21">
        <v>99</v>
      </c>
      <c r="J22" s="40"/>
      <c r="K22">
        <v>99</v>
      </c>
      <c r="L22">
        <v>50</v>
      </c>
      <c r="M22">
        <v>99</v>
      </c>
      <c r="N22" s="41">
        <f t="shared" si="2"/>
        <v>0.5050505050505051</v>
      </c>
      <c r="O22" s="41">
        <f t="shared" si="3"/>
        <v>0.5050505050505051</v>
      </c>
      <c r="P22">
        <v>0</v>
      </c>
      <c r="Q22" s="1">
        <f t="shared" si="5"/>
        <v>0</v>
      </c>
      <c r="R22" s="44" t="s">
        <v>50</v>
      </c>
      <c r="T22">
        <f t="shared" si="6"/>
        <v>0</v>
      </c>
    </row>
    <row r="23" spans="1:20" ht="19.5" customHeight="1">
      <c r="A23" s="21" t="s">
        <v>51</v>
      </c>
      <c r="B23" s="31">
        <v>42</v>
      </c>
      <c r="C23" s="31">
        <f t="shared" si="4"/>
        <v>22</v>
      </c>
      <c r="D23" s="31">
        <v>64</v>
      </c>
      <c r="E23" s="33" t="s">
        <v>52</v>
      </c>
      <c r="F23" s="21">
        <v>217</v>
      </c>
      <c r="G23" s="21"/>
      <c r="H23" s="32"/>
      <c r="I23" s="21"/>
      <c r="J23" s="40"/>
      <c r="K23">
        <v>74</v>
      </c>
      <c r="L23">
        <v>74</v>
      </c>
      <c r="M23">
        <v>0</v>
      </c>
      <c r="N23" s="41">
        <f t="shared" si="2"/>
        <v>1</v>
      </c>
      <c r="O23" s="41"/>
      <c r="P23">
        <v>0</v>
      </c>
      <c r="Q23" s="1">
        <f t="shared" si="5"/>
        <v>74</v>
      </c>
      <c r="R23" s="44" t="s">
        <v>52</v>
      </c>
      <c r="T23">
        <f t="shared" si="6"/>
        <v>74</v>
      </c>
    </row>
    <row r="24" spans="1:20" ht="19.5" customHeight="1">
      <c r="A24" s="21" t="s">
        <v>53</v>
      </c>
      <c r="B24" s="31">
        <v>0</v>
      </c>
      <c r="C24" s="31">
        <f t="shared" si="4"/>
        <v>0</v>
      </c>
      <c r="D24" s="31">
        <v>0</v>
      </c>
      <c r="E24" s="33" t="s">
        <v>54</v>
      </c>
      <c r="F24" s="21">
        <v>220</v>
      </c>
      <c r="G24" s="31">
        <v>6163</v>
      </c>
      <c r="H24" s="32"/>
      <c r="I24" s="31">
        <v>6163</v>
      </c>
      <c r="J24" s="40"/>
      <c r="K24">
        <v>9390</v>
      </c>
      <c r="L24">
        <v>4849</v>
      </c>
      <c r="M24">
        <v>6163</v>
      </c>
      <c r="N24" s="41">
        <f t="shared" si="2"/>
        <v>0.5164004259850905</v>
      </c>
      <c r="O24" s="41">
        <f t="shared" si="3"/>
        <v>0.7867921466818109</v>
      </c>
      <c r="P24">
        <v>-66</v>
      </c>
      <c r="Q24" s="45">
        <f t="shared" si="5"/>
        <v>3293</v>
      </c>
      <c r="R24" s="44" t="s">
        <v>54</v>
      </c>
      <c r="T24">
        <f t="shared" si="6"/>
        <v>3227</v>
      </c>
    </row>
    <row r="25" spans="1:20" ht="19.5" customHeight="1">
      <c r="A25" s="21" t="s">
        <v>55</v>
      </c>
      <c r="B25" s="31">
        <f>SUM(B26:B33)</f>
        <v>34389</v>
      </c>
      <c r="C25" s="31">
        <f t="shared" si="4"/>
        <v>20761</v>
      </c>
      <c r="D25" s="31">
        <f>SUM(D26:D33)</f>
        <v>55150</v>
      </c>
      <c r="E25" s="34" t="s">
        <v>56</v>
      </c>
      <c r="F25" s="21">
        <v>221</v>
      </c>
      <c r="G25" s="31">
        <v>47136</v>
      </c>
      <c r="H25" s="32"/>
      <c r="I25" s="31">
        <v>47136</v>
      </c>
      <c r="J25" s="40"/>
      <c r="K25">
        <v>67454</v>
      </c>
      <c r="L25" s="43">
        <v>57030</v>
      </c>
      <c r="M25">
        <v>47136</v>
      </c>
      <c r="N25" s="41">
        <f t="shared" si="2"/>
        <v>0.84546505766893</v>
      </c>
      <c r="O25" s="41">
        <f t="shared" si="3"/>
        <v>1.2099032586558045</v>
      </c>
      <c r="P25">
        <v>-3321</v>
      </c>
      <c r="Q25" s="45">
        <f t="shared" si="5"/>
        <v>23639</v>
      </c>
      <c r="R25" s="48" t="s">
        <v>56</v>
      </c>
      <c r="T25">
        <f t="shared" si="6"/>
        <v>20318</v>
      </c>
    </row>
    <row r="26" spans="1:20" ht="19.5" customHeight="1">
      <c r="A26" s="21" t="s">
        <v>57</v>
      </c>
      <c r="B26" s="31">
        <v>9815</v>
      </c>
      <c r="C26" s="31">
        <f t="shared" si="4"/>
        <v>-315</v>
      </c>
      <c r="D26" s="35">
        <v>9500</v>
      </c>
      <c r="E26" s="34" t="s">
        <v>58</v>
      </c>
      <c r="F26" s="21">
        <v>222</v>
      </c>
      <c r="G26" s="31">
        <v>1162</v>
      </c>
      <c r="H26" s="32"/>
      <c r="I26" s="31">
        <v>1162</v>
      </c>
      <c r="J26" s="40"/>
      <c r="K26">
        <v>1215</v>
      </c>
      <c r="L26" s="43">
        <v>695</v>
      </c>
      <c r="M26">
        <v>1162</v>
      </c>
      <c r="N26" s="41">
        <f t="shared" si="2"/>
        <v>0.5720164609053497</v>
      </c>
      <c r="O26" s="41">
        <f t="shared" si="3"/>
        <v>0.5981067125645438</v>
      </c>
      <c r="P26">
        <v>0</v>
      </c>
      <c r="Q26" s="45">
        <f t="shared" si="5"/>
        <v>53</v>
      </c>
      <c r="R26" s="48" t="s">
        <v>58</v>
      </c>
      <c r="T26">
        <f t="shared" si="6"/>
        <v>53</v>
      </c>
    </row>
    <row r="27" spans="1:20" ht="19.5" customHeight="1">
      <c r="A27" s="21" t="s">
        <v>59</v>
      </c>
      <c r="B27" s="31">
        <v>2543</v>
      </c>
      <c r="C27" s="31">
        <f t="shared" si="4"/>
        <v>3257</v>
      </c>
      <c r="D27" s="35">
        <v>5800</v>
      </c>
      <c r="E27" s="33" t="s">
        <v>60</v>
      </c>
      <c r="F27" s="21">
        <v>224</v>
      </c>
      <c r="G27" s="31">
        <v>4105</v>
      </c>
      <c r="H27" s="32"/>
      <c r="I27" s="31">
        <v>4105</v>
      </c>
      <c r="J27" s="40"/>
      <c r="K27">
        <v>3405</v>
      </c>
      <c r="L27">
        <v>1851</v>
      </c>
      <c r="M27">
        <v>4105</v>
      </c>
      <c r="N27" s="41">
        <f t="shared" si="2"/>
        <v>0.5436123348017621</v>
      </c>
      <c r="O27" s="41">
        <f t="shared" si="3"/>
        <v>0.4509135200974421</v>
      </c>
      <c r="P27">
        <v>-74</v>
      </c>
      <c r="Q27" s="1">
        <f t="shared" si="5"/>
        <v>-626</v>
      </c>
      <c r="R27" s="44" t="s">
        <v>60</v>
      </c>
      <c r="T27">
        <f t="shared" si="6"/>
        <v>-700</v>
      </c>
    </row>
    <row r="28" spans="1:20" ht="19.5" customHeight="1">
      <c r="A28" s="21" t="s">
        <v>61</v>
      </c>
      <c r="B28" s="31">
        <v>7897</v>
      </c>
      <c r="C28" s="31">
        <f t="shared" si="4"/>
        <v>-2897</v>
      </c>
      <c r="D28" s="35">
        <v>5000</v>
      </c>
      <c r="E28" s="33" t="s">
        <v>62</v>
      </c>
      <c r="F28" s="21">
        <v>229</v>
      </c>
      <c r="G28" s="21"/>
      <c r="H28" s="32"/>
      <c r="I28" s="21"/>
      <c r="J28" s="40"/>
      <c r="L28">
        <v>0</v>
      </c>
      <c r="M28">
        <v>0</v>
      </c>
      <c r="N28" s="41"/>
      <c r="O28" s="41"/>
      <c r="Q28" s="1">
        <f t="shared" si="5"/>
        <v>0</v>
      </c>
      <c r="R28" s="44" t="s">
        <v>62</v>
      </c>
      <c r="T28">
        <f t="shared" si="6"/>
        <v>0</v>
      </c>
    </row>
    <row r="29" spans="1:20" ht="19.5" customHeight="1">
      <c r="A29" s="21" t="s">
        <v>63</v>
      </c>
      <c r="B29" s="21">
        <v>0</v>
      </c>
      <c r="C29" s="31">
        <f t="shared" si="4"/>
        <v>0</v>
      </c>
      <c r="D29" s="35">
        <v>0</v>
      </c>
      <c r="E29" s="33" t="s">
        <v>64</v>
      </c>
      <c r="F29" s="21">
        <v>232</v>
      </c>
      <c r="G29" s="31">
        <v>1184</v>
      </c>
      <c r="H29" s="32"/>
      <c r="I29" s="31">
        <v>1184</v>
      </c>
      <c r="J29" s="40"/>
      <c r="K29">
        <v>1184</v>
      </c>
      <c r="L29">
        <v>1184</v>
      </c>
      <c r="M29">
        <v>1184</v>
      </c>
      <c r="N29" s="41">
        <f t="shared" si="2"/>
        <v>1</v>
      </c>
      <c r="O29" s="41">
        <f t="shared" si="3"/>
        <v>1</v>
      </c>
      <c r="P29">
        <v>0</v>
      </c>
      <c r="Q29" s="1">
        <f t="shared" si="5"/>
        <v>0</v>
      </c>
      <c r="R29" t="s">
        <v>64</v>
      </c>
      <c r="T29">
        <f t="shared" si="6"/>
        <v>0</v>
      </c>
    </row>
    <row r="30" spans="1:18" ht="19.5" customHeight="1">
      <c r="A30" s="21" t="s">
        <v>65</v>
      </c>
      <c r="B30" s="31">
        <v>12931</v>
      </c>
      <c r="C30" s="31">
        <f t="shared" si="4"/>
        <v>9069</v>
      </c>
      <c r="D30" s="35">
        <v>22000</v>
      </c>
      <c r="E30" s="33" t="s">
        <v>66</v>
      </c>
      <c r="F30" s="21">
        <v>233</v>
      </c>
      <c r="G30" s="21"/>
      <c r="H30" s="32"/>
      <c r="I30" s="21"/>
      <c r="J30" s="40"/>
      <c r="L30">
        <v>0</v>
      </c>
      <c r="M30">
        <v>0</v>
      </c>
      <c r="N30" s="41"/>
      <c r="O30" s="41"/>
      <c r="Q30" s="1">
        <f t="shared" si="5"/>
        <v>0</v>
      </c>
      <c r="R30" t="s">
        <v>66</v>
      </c>
    </row>
    <row r="31" spans="1:18" ht="19.5" customHeight="1">
      <c r="A31" s="21" t="s">
        <v>67</v>
      </c>
      <c r="B31" s="21">
        <v>422</v>
      </c>
      <c r="C31" s="31">
        <f t="shared" si="4"/>
        <v>-72</v>
      </c>
      <c r="D31" s="35">
        <v>350</v>
      </c>
      <c r="E31" s="33" t="s">
        <v>68</v>
      </c>
      <c r="F31" s="21">
        <v>227</v>
      </c>
      <c r="G31" s="31">
        <v>9100</v>
      </c>
      <c r="H31" s="32"/>
      <c r="I31" s="31">
        <v>9100</v>
      </c>
      <c r="J31" s="40"/>
      <c r="M31">
        <v>9100</v>
      </c>
      <c r="N31" s="41"/>
      <c r="O31" s="41">
        <f t="shared" si="3"/>
        <v>0</v>
      </c>
      <c r="Q31" s="1">
        <v>0</v>
      </c>
      <c r="R31" t="s">
        <v>68</v>
      </c>
    </row>
    <row r="32" spans="1:10" ht="19.5" customHeight="1">
      <c r="A32" s="21" t="s">
        <v>69</v>
      </c>
      <c r="B32" s="21">
        <v>616</v>
      </c>
      <c r="C32" s="31">
        <f t="shared" si="4"/>
        <v>5384</v>
      </c>
      <c r="D32" s="35">
        <v>6000</v>
      </c>
      <c r="E32" s="33"/>
      <c r="F32" s="21"/>
      <c r="G32" s="31"/>
      <c r="H32" s="31"/>
      <c r="I32" s="31"/>
      <c r="J32" s="40"/>
    </row>
    <row r="33" spans="1:10" ht="19.5" customHeight="1">
      <c r="A33" s="21" t="s">
        <v>70</v>
      </c>
      <c r="B33" s="21">
        <v>165</v>
      </c>
      <c r="C33" s="31">
        <f t="shared" si="4"/>
        <v>6335</v>
      </c>
      <c r="D33" s="35">
        <v>6500</v>
      </c>
      <c r="E33" s="21"/>
      <c r="F33" s="21"/>
      <c r="G33" s="31"/>
      <c r="H33" s="21"/>
      <c r="I33" s="31"/>
      <c r="J33" s="40"/>
    </row>
    <row r="34" spans="1:10" ht="19.5" customHeight="1">
      <c r="A34" s="21" t="s">
        <v>71</v>
      </c>
      <c r="B34" s="21">
        <f>B35+B36+B37</f>
        <v>0</v>
      </c>
      <c r="C34" s="31">
        <f>B34-D34</f>
        <v>0</v>
      </c>
      <c r="D34" s="21">
        <f>D35+D36+D37</f>
        <v>0</v>
      </c>
      <c r="E34" s="21" t="s">
        <v>72</v>
      </c>
      <c r="F34" s="21"/>
      <c r="G34" s="31">
        <f>G35+G36+G37+G38</f>
        <v>15000</v>
      </c>
      <c r="H34" s="31"/>
      <c r="I34" s="31">
        <f>I35+I36+I37+I38</f>
        <v>15000</v>
      </c>
      <c r="J34" s="1"/>
    </row>
    <row r="35" spans="1:10" ht="19.5" customHeight="1">
      <c r="A35" s="21" t="s">
        <v>73</v>
      </c>
      <c r="B35" s="21"/>
      <c r="C35" s="21"/>
      <c r="D35" s="21"/>
      <c r="E35" s="21" t="s">
        <v>74</v>
      </c>
      <c r="F35" s="21"/>
      <c r="G35" s="31">
        <v>15000</v>
      </c>
      <c r="H35" s="21"/>
      <c r="I35" s="31">
        <v>15000</v>
      </c>
      <c r="J35" s="40"/>
    </row>
    <row r="36" spans="1:10" ht="19.5" customHeight="1">
      <c r="A36" s="21" t="s">
        <v>75</v>
      </c>
      <c r="B36" s="21"/>
      <c r="C36" s="21"/>
      <c r="D36" s="21"/>
      <c r="E36" s="21" t="s">
        <v>76</v>
      </c>
      <c r="F36" s="21"/>
      <c r="G36" s="21"/>
      <c r="H36" s="21"/>
      <c r="I36" s="21"/>
      <c r="J36" s="40"/>
    </row>
    <row r="37" spans="1:10" ht="19.5" customHeight="1">
      <c r="A37" s="21" t="s">
        <v>77</v>
      </c>
      <c r="B37" s="21"/>
      <c r="C37" s="21"/>
      <c r="D37" s="21"/>
      <c r="E37" s="21" t="s">
        <v>78</v>
      </c>
      <c r="F37" s="21"/>
      <c r="G37" s="21"/>
      <c r="H37" s="21"/>
      <c r="I37" s="21"/>
      <c r="J37" s="40"/>
    </row>
    <row r="38" spans="1:10" ht="19.5" customHeight="1">
      <c r="A38" s="21" t="s">
        <v>79</v>
      </c>
      <c r="B38" s="31">
        <f>B39+B86+B91</f>
        <v>746228.1142999999</v>
      </c>
      <c r="C38" s="31">
        <f>C39+C86+C91</f>
        <v>0</v>
      </c>
      <c r="D38" s="31">
        <f>D39+D86+D91</f>
        <v>746228.1142999999</v>
      </c>
      <c r="E38" s="21" t="s">
        <v>80</v>
      </c>
      <c r="F38" s="21"/>
      <c r="G38" s="31"/>
      <c r="H38" s="31"/>
      <c r="I38" s="31"/>
      <c r="J38" s="1"/>
    </row>
    <row r="39" spans="1:10" ht="19.5" customHeight="1">
      <c r="A39" s="21" t="s">
        <v>81</v>
      </c>
      <c r="B39" s="31">
        <f>B40+B46+B85</f>
        <v>329804.1142999999</v>
      </c>
      <c r="C39" s="31">
        <f>C40+C46+C85</f>
        <v>0</v>
      </c>
      <c r="D39" s="31">
        <f>D40+D46+D85</f>
        <v>329804.1142999999</v>
      </c>
      <c r="E39" s="21"/>
      <c r="F39" s="21"/>
      <c r="G39" s="21"/>
      <c r="H39" s="21"/>
      <c r="I39" s="21"/>
      <c r="J39" s="1"/>
    </row>
    <row r="40" spans="1:10" ht="19.5" customHeight="1">
      <c r="A40" s="21" t="s">
        <v>82</v>
      </c>
      <c r="B40" s="31">
        <f>SUM(B41:B45)</f>
        <v>43648</v>
      </c>
      <c r="C40" s="31">
        <f>SUM(C41:C45)</f>
        <v>0</v>
      </c>
      <c r="D40" s="31">
        <f>SUM(D41:D45)</f>
        <v>43648</v>
      </c>
      <c r="E40" s="21"/>
      <c r="F40" s="21"/>
      <c r="G40" s="31"/>
      <c r="H40" s="31"/>
      <c r="I40" s="31"/>
      <c r="J40" s="40">
        <f>G40-I40</f>
        <v>0</v>
      </c>
    </row>
    <row r="41" spans="1:10" ht="19.5" customHeight="1">
      <c r="A41" s="21" t="s">
        <v>83</v>
      </c>
      <c r="B41" s="21">
        <v>577</v>
      </c>
      <c r="C41" s="21"/>
      <c r="D41" s="21">
        <v>577</v>
      </c>
      <c r="E41" s="21"/>
      <c r="F41" s="21"/>
      <c r="G41" s="21"/>
      <c r="H41" s="21"/>
      <c r="I41" s="21"/>
      <c r="J41" s="40"/>
    </row>
    <row r="42" spans="1:10" ht="19.5" customHeight="1">
      <c r="A42" s="21" t="s">
        <v>84</v>
      </c>
      <c r="B42" s="21"/>
      <c r="C42" s="21"/>
      <c r="D42" s="21"/>
      <c r="E42" s="21"/>
      <c r="F42" s="21"/>
      <c r="G42" s="21"/>
      <c r="H42" s="21"/>
      <c r="I42" s="21"/>
      <c r="J42" s="1"/>
    </row>
    <row r="43" spans="1:10" ht="19.5" customHeight="1">
      <c r="A43" s="21" t="s">
        <v>85</v>
      </c>
      <c r="B43" s="21">
        <v>737</v>
      </c>
      <c r="C43" s="21"/>
      <c r="D43" s="21">
        <v>737</v>
      </c>
      <c r="E43" s="21"/>
      <c r="F43" s="21"/>
      <c r="G43" s="21"/>
      <c r="H43" s="21"/>
      <c r="I43" s="21"/>
      <c r="J43" s="1"/>
    </row>
    <row r="44" spans="1:10" ht="19.5" customHeight="1">
      <c r="A44" s="21" t="s">
        <v>86</v>
      </c>
      <c r="B44" s="21">
        <v>3</v>
      </c>
      <c r="C44" s="21"/>
      <c r="D44" s="21">
        <v>3</v>
      </c>
      <c r="E44" s="21" t="s">
        <v>87</v>
      </c>
      <c r="F44" s="21"/>
      <c r="G44" s="31">
        <f>G45+G46+G47+G48+G49</f>
        <v>198585.11430000002</v>
      </c>
      <c r="H44" s="31">
        <f aca="true" t="shared" si="8" ref="G44:I44">H45+H46+H47+H48+H49</f>
        <v>-169700.00000000012</v>
      </c>
      <c r="I44" s="31">
        <f t="shared" si="8"/>
        <v>28885.1142999999</v>
      </c>
      <c r="J44" s="1"/>
    </row>
    <row r="45" spans="1:10" ht="19.5" customHeight="1">
      <c r="A45" s="21" t="s">
        <v>88</v>
      </c>
      <c r="B45" s="31">
        <v>42331</v>
      </c>
      <c r="C45" s="21"/>
      <c r="D45" s="31">
        <v>42331</v>
      </c>
      <c r="E45" s="21" t="s">
        <v>89</v>
      </c>
      <c r="F45" s="21"/>
      <c r="G45" s="31">
        <v>10181</v>
      </c>
      <c r="H45" s="21"/>
      <c r="I45" s="31">
        <v>10181</v>
      </c>
      <c r="J45" s="1"/>
    </row>
    <row r="46" spans="1:10" ht="19.5" customHeight="1">
      <c r="A46" s="21" t="s">
        <v>90</v>
      </c>
      <c r="B46" s="31">
        <f>SUM(B47:B84)</f>
        <v>277132.3917999999</v>
      </c>
      <c r="C46" s="31">
        <f>SUM(C47:C84)</f>
        <v>0</v>
      </c>
      <c r="D46" s="31">
        <f>SUM(D47:D84)</f>
        <v>277132.3917999999</v>
      </c>
      <c r="E46" s="21" t="s">
        <v>91</v>
      </c>
      <c r="F46" s="21"/>
      <c r="G46" s="21"/>
      <c r="H46" s="21"/>
      <c r="I46" s="21"/>
      <c r="J46" s="1"/>
    </row>
    <row r="47" spans="1:10" ht="19.5" customHeight="1">
      <c r="A47" s="21" t="s">
        <v>92</v>
      </c>
      <c r="B47" s="31">
        <v>120454</v>
      </c>
      <c r="C47" s="21"/>
      <c r="D47" s="31">
        <v>120454</v>
      </c>
      <c r="E47" s="21" t="s">
        <v>93</v>
      </c>
      <c r="F47" s="21"/>
      <c r="G47" s="21"/>
      <c r="H47" s="21"/>
      <c r="I47" s="21"/>
      <c r="J47" s="1"/>
    </row>
    <row r="48" spans="1:10" ht="19.5" customHeight="1">
      <c r="A48" s="21" t="s">
        <v>94</v>
      </c>
      <c r="B48" s="31">
        <v>23874</v>
      </c>
      <c r="C48" s="21"/>
      <c r="D48" s="31">
        <v>23874</v>
      </c>
      <c r="E48" s="21" t="s">
        <v>95</v>
      </c>
      <c r="F48" s="21"/>
      <c r="G48" s="31">
        <f>B92-G7-G34-G45-G46-G47-G49</f>
        <v>188404.11430000002</v>
      </c>
      <c r="H48" s="21">
        <f>I48-G48</f>
        <v>-169700.00000000012</v>
      </c>
      <c r="I48" s="31">
        <f>D92-I7-I34-I45-I46-I47-I49</f>
        <v>18704.1142999999</v>
      </c>
      <c r="J48" s="1"/>
    </row>
    <row r="49" spans="1:10" ht="19.5" customHeight="1">
      <c r="A49" s="21" t="s">
        <v>96</v>
      </c>
      <c r="B49" s="21">
        <v>11669</v>
      </c>
      <c r="C49" s="31"/>
      <c r="D49" s="21">
        <v>11669</v>
      </c>
      <c r="E49" s="21" t="s">
        <v>97</v>
      </c>
      <c r="F49" s="21"/>
      <c r="G49" s="21"/>
      <c r="H49" s="21"/>
      <c r="I49" s="21">
        <v>0</v>
      </c>
      <c r="J49" s="1"/>
    </row>
    <row r="50" spans="1:10" ht="19.5" customHeight="1">
      <c r="A50" s="21" t="s">
        <v>98</v>
      </c>
      <c r="B50" s="21">
        <v>636.9918</v>
      </c>
      <c r="C50" s="21"/>
      <c r="D50" s="21">
        <v>636.9918</v>
      </c>
      <c r="E50" s="21"/>
      <c r="F50" s="21"/>
      <c r="G50" s="21"/>
      <c r="H50" s="21"/>
      <c r="I50" s="21"/>
      <c r="J50" s="1"/>
    </row>
    <row r="51" spans="1:10" ht="19.5" customHeight="1">
      <c r="A51" s="21" t="s">
        <v>99</v>
      </c>
      <c r="B51" s="31">
        <v>0</v>
      </c>
      <c r="C51" s="21"/>
      <c r="D51" s="31">
        <v>0</v>
      </c>
      <c r="E51" s="21"/>
      <c r="F51" s="21"/>
      <c r="G51" s="21"/>
      <c r="H51" s="21"/>
      <c r="I51" s="21"/>
      <c r="J51" s="1"/>
    </row>
    <row r="52" spans="1:10" ht="19.5" customHeight="1">
      <c r="A52" s="21" t="s">
        <v>100</v>
      </c>
      <c r="B52" s="31">
        <v>4527</v>
      </c>
      <c r="C52" s="31"/>
      <c r="D52" s="31">
        <v>4527</v>
      </c>
      <c r="E52" s="21"/>
      <c r="F52" s="21"/>
      <c r="G52" s="21"/>
      <c r="H52" s="21"/>
      <c r="I52" s="21"/>
      <c r="J52" s="1"/>
    </row>
    <row r="53" spans="1:10" ht="19.5" customHeight="1">
      <c r="A53" s="21" t="s">
        <v>101</v>
      </c>
      <c r="B53" s="31">
        <v>0</v>
      </c>
      <c r="C53" s="21"/>
      <c r="D53" s="31">
        <v>0</v>
      </c>
      <c r="E53" s="21"/>
      <c r="F53" s="21"/>
      <c r="G53" s="21"/>
      <c r="H53" s="21"/>
      <c r="I53" s="21"/>
      <c r="J53" s="1"/>
    </row>
    <row r="54" spans="1:10" ht="19.5" customHeight="1">
      <c r="A54" s="21" t="s">
        <v>102</v>
      </c>
      <c r="B54" s="21">
        <v>1800</v>
      </c>
      <c r="C54" s="21"/>
      <c r="D54" s="21">
        <v>1800</v>
      </c>
      <c r="E54" s="21"/>
      <c r="F54" s="21"/>
      <c r="G54" s="21"/>
      <c r="H54" s="21"/>
      <c r="I54" s="21"/>
      <c r="J54" s="1"/>
    </row>
    <row r="55" spans="1:10" ht="19.5" customHeight="1">
      <c r="A55" s="21" t="s">
        <v>103</v>
      </c>
      <c r="B55" s="31">
        <v>10415</v>
      </c>
      <c r="C55" s="21"/>
      <c r="D55" s="31">
        <v>10415</v>
      </c>
      <c r="E55" s="21"/>
      <c r="F55" s="21"/>
      <c r="G55" s="21"/>
      <c r="H55" s="21"/>
      <c r="I55" s="21"/>
      <c r="J55" s="1"/>
    </row>
    <row r="56" spans="1:10" ht="19.5" customHeight="1">
      <c r="A56" s="21" t="s">
        <v>104</v>
      </c>
      <c r="B56" s="31">
        <v>23114.18</v>
      </c>
      <c r="C56" s="21"/>
      <c r="D56" s="31">
        <v>23114.18</v>
      </c>
      <c r="E56" s="21"/>
      <c r="F56" s="21"/>
      <c r="G56" s="21"/>
      <c r="H56" s="21"/>
      <c r="I56" s="21"/>
      <c r="J56" s="1"/>
    </row>
    <row r="57" spans="1:10" ht="19.5" customHeight="1">
      <c r="A57" s="21" t="s">
        <v>105</v>
      </c>
      <c r="B57" s="31">
        <v>979</v>
      </c>
      <c r="C57" s="31"/>
      <c r="D57" s="31">
        <v>979</v>
      </c>
      <c r="E57" s="21"/>
      <c r="F57" s="21"/>
      <c r="G57" s="21"/>
      <c r="H57" s="21"/>
      <c r="I57" s="21"/>
      <c r="J57" s="1"/>
    </row>
    <row r="58" spans="1:10" ht="19.5" customHeight="1">
      <c r="A58" s="21" t="s">
        <v>106</v>
      </c>
      <c r="B58" s="21">
        <v>7424</v>
      </c>
      <c r="C58" s="31"/>
      <c r="D58" s="21">
        <v>7424</v>
      </c>
      <c r="E58" s="21"/>
      <c r="F58" s="21"/>
      <c r="G58" s="21"/>
      <c r="H58" s="21"/>
      <c r="I58" s="21"/>
      <c r="J58" s="1"/>
    </row>
    <row r="59" spans="1:10" ht="19.5" customHeight="1">
      <c r="A59" s="21" t="s">
        <v>107</v>
      </c>
      <c r="B59" s="21">
        <v>1468</v>
      </c>
      <c r="C59" s="31"/>
      <c r="D59" s="21">
        <v>1468</v>
      </c>
      <c r="E59" s="21"/>
      <c r="F59" s="21"/>
      <c r="G59" s="21"/>
      <c r="H59" s="21"/>
      <c r="I59" s="21"/>
      <c r="J59" s="1"/>
    </row>
    <row r="60" spans="1:10" ht="19.5" customHeight="1">
      <c r="A60" s="21" t="s">
        <v>108</v>
      </c>
      <c r="B60" s="21">
        <v>16005</v>
      </c>
      <c r="C60" s="31"/>
      <c r="D60" s="21">
        <v>16005</v>
      </c>
      <c r="E60" s="21"/>
      <c r="F60" s="21"/>
      <c r="G60" s="21"/>
      <c r="H60" s="21"/>
      <c r="I60" s="21"/>
      <c r="J60" s="1"/>
    </row>
    <row r="61" spans="1:10" ht="19.5" customHeight="1">
      <c r="A61" s="21" t="s">
        <v>109</v>
      </c>
      <c r="B61" s="31"/>
      <c r="C61" s="31"/>
      <c r="D61" s="31">
        <v>0</v>
      </c>
      <c r="E61" s="21"/>
      <c r="F61" s="21"/>
      <c r="G61" s="21"/>
      <c r="H61" s="21"/>
      <c r="I61" s="21"/>
      <c r="J61" s="1"/>
    </row>
    <row r="62" spans="1:10" ht="19.5" customHeight="1">
      <c r="A62" s="21" t="s">
        <v>110</v>
      </c>
      <c r="B62" s="31"/>
      <c r="C62" s="31"/>
      <c r="D62" s="31">
        <v>0</v>
      </c>
      <c r="E62" s="21"/>
      <c r="F62" s="21"/>
      <c r="G62" s="21"/>
      <c r="H62" s="21"/>
      <c r="I62" s="21"/>
      <c r="J62" s="1"/>
    </row>
    <row r="63" spans="1:10" ht="19.5" customHeight="1">
      <c r="A63" s="21" t="s">
        <v>111</v>
      </c>
      <c r="B63" s="31"/>
      <c r="C63" s="31"/>
      <c r="D63" s="31">
        <v>0</v>
      </c>
      <c r="E63" s="21"/>
      <c r="F63" s="21"/>
      <c r="G63" s="21"/>
      <c r="H63" s="21"/>
      <c r="I63" s="21"/>
      <c r="J63" s="1"/>
    </row>
    <row r="64" spans="1:10" ht="19.5" customHeight="1">
      <c r="A64" s="21" t="s">
        <v>112</v>
      </c>
      <c r="B64" s="31">
        <v>0</v>
      </c>
      <c r="C64" s="31"/>
      <c r="D64" s="31">
        <v>0</v>
      </c>
      <c r="E64" s="21"/>
      <c r="F64" s="21"/>
      <c r="G64" s="21"/>
      <c r="H64" s="21"/>
      <c r="I64" s="21"/>
      <c r="J64" s="1"/>
    </row>
    <row r="65" spans="1:10" ht="19.5" customHeight="1">
      <c r="A65" s="21" t="s">
        <v>113</v>
      </c>
      <c r="B65" s="31">
        <v>0</v>
      </c>
      <c r="C65" s="31"/>
      <c r="D65" s="31">
        <v>0</v>
      </c>
      <c r="E65" s="21"/>
      <c r="F65" s="21"/>
      <c r="G65" s="21"/>
      <c r="H65" s="21"/>
      <c r="I65" s="21"/>
      <c r="J65" s="1"/>
    </row>
    <row r="66" spans="1:10" ht="19.5" customHeight="1">
      <c r="A66" s="21" t="s">
        <v>114</v>
      </c>
      <c r="B66" s="31">
        <v>0</v>
      </c>
      <c r="C66" s="31"/>
      <c r="D66" s="31">
        <v>0</v>
      </c>
      <c r="E66" s="21"/>
      <c r="F66" s="21"/>
      <c r="G66" s="21"/>
      <c r="H66" s="21"/>
      <c r="I66" s="21"/>
      <c r="J66" s="1"/>
    </row>
    <row r="67" spans="1:10" ht="19.5" customHeight="1">
      <c r="A67" s="21" t="s">
        <v>115</v>
      </c>
      <c r="B67" s="31">
        <v>2620</v>
      </c>
      <c r="C67" s="31"/>
      <c r="D67" s="31">
        <v>2620</v>
      </c>
      <c r="E67" s="21"/>
      <c r="F67" s="21"/>
      <c r="G67" s="21"/>
      <c r="H67" s="21"/>
      <c r="I67" s="21"/>
      <c r="J67" s="1"/>
    </row>
    <row r="68" spans="1:10" ht="19.5" customHeight="1">
      <c r="A68" s="21" t="s">
        <v>116</v>
      </c>
      <c r="B68" s="31">
        <v>19114.14</v>
      </c>
      <c r="C68" s="31"/>
      <c r="D68" s="31">
        <v>19114.14</v>
      </c>
      <c r="E68" s="21"/>
      <c r="F68" s="21"/>
      <c r="G68" s="21"/>
      <c r="H68" s="21"/>
      <c r="I68" s="21"/>
      <c r="J68" s="1"/>
    </row>
    <row r="69" spans="1:10" ht="19.5" customHeight="1">
      <c r="A69" s="21" t="s">
        <v>117</v>
      </c>
      <c r="B69" s="31">
        <v>0</v>
      </c>
      <c r="C69" s="31"/>
      <c r="D69" s="31">
        <v>0</v>
      </c>
      <c r="E69" s="21"/>
      <c r="F69" s="21"/>
      <c r="G69" s="21"/>
      <c r="H69" s="21"/>
      <c r="I69" s="21"/>
      <c r="J69" s="1"/>
    </row>
    <row r="70" spans="1:10" ht="33.75" customHeight="1">
      <c r="A70" s="16" t="s">
        <v>118</v>
      </c>
      <c r="B70" s="31">
        <v>660.02</v>
      </c>
      <c r="C70" s="31"/>
      <c r="D70" s="31">
        <v>660.02</v>
      </c>
      <c r="E70" s="21"/>
      <c r="F70" s="21"/>
      <c r="G70" s="21"/>
      <c r="H70" s="21"/>
      <c r="I70" s="21"/>
      <c r="J70" s="1"/>
    </row>
    <row r="71" spans="1:10" ht="30" customHeight="1">
      <c r="A71" s="16" t="s">
        <v>119</v>
      </c>
      <c r="B71" s="31">
        <v>15902.18</v>
      </c>
      <c r="C71" s="31"/>
      <c r="D71" s="31">
        <v>15902.18</v>
      </c>
      <c r="E71" s="21"/>
      <c r="F71" s="21"/>
      <c r="G71" s="21"/>
      <c r="H71" s="21"/>
      <c r="I71" s="21"/>
      <c r="J71" s="1"/>
    </row>
    <row r="72" spans="1:10" ht="19.5" customHeight="1">
      <c r="A72" s="21" t="s">
        <v>120</v>
      </c>
      <c r="B72" s="31">
        <v>6328.03</v>
      </c>
      <c r="C72" s="31"/>
      <c r="D72" s="31">
        <v>6328.03</v>
      </c>
      <c r="E72" s="21"/>
      <c r="F72" s="21"/>
      <c r="G72" s="21"/>
      <c r="H72" s="21"/>
      <c r="I72" s="21"/>
      <c r="J72" s="1"/>
    </row>
    <row r="73" spans="1:10" ht="19.5" customHeight="1">
      <c r="A73" s="21" t="s">
        <v>121</v>
      </c>
      <c r="B73" s="31">
        <v>325.73</v>
      </c>
      <c r="C73" s="31"/>
      <c r="D73" s="31">
        <v>325.73</v>
      </c>
      <c r="E73" s="21"/>
      <c r="F73" s="21"/>
      <c r="G73" s="21"/>
      <c r="H73" s="21"/>
      <c r="I73" s="21"/>
      <c r="J73" s="1"/>
    </row>
    <row r="74" spans="1:10" ht="19.5" customHeight="1">
      <c r="A74" s="21" t="s">
        <v>122</v>
      </c>
      <c r="B74" s="31">
        <v>103</v>
      </c>
      <c r="C74" s="31"/>
      <c r="D74" s="31">
        <v>103</v>
      </c>
      <c r="E74" s="21"/>
      <c r="F74" s="21"/>
      <c r="G74" s="21"/>
      <c r="H74" s="21"/>
      <c r="I74" s="21"/>
      <c r="J74" s="1"/>
    </row>
    <row r="75" spans="1:10" ht="19.5" customHeight="1">
      <c r="A75" s="21" t="s">
        <v>123</v>
      </c>
      <c r="B75" s="31">
        <v>5866.65</v>
      </c>
      <c r="C75" s="31"/>
      <c r="D75" s="31">
        <v>5866.65</v>
      </c>
      <c r="E75" s="21"/>
      <c r="F75" s="21"/>
      <c r="G75" s="21"/>
      <c r="H75" s="21"/>
      <c r="I75" s="21"/>
      <c r="J75" s="1"/>
    </row>
    <row r="76" spans="1:10" ht="19.5" customHeight="1">
      <c r="A76" s="21" t="s">
        <v>124</v>
      </c>
      <c r="B76" s="31">
        <v>3735.17</v>
      </c>
      <c r="C76" s="31"/>
      <c r="D76" s="31">
        <v>3735.17</v>
      </c>
      <c r="E76" s="21"/>
      <c r="F76" s="21"/>
      <c r="G76" s="21"/>
      <c r="H76" s="21"/>
      <c r="I76" s="21"/>
      <c r="J76" s="1"/>
    </row>
    <row r="77" spans="1:10" ht="30" customHeight="1">
      <c r="A77" s="16" t="s">
        <v>125</v>
      </c>
      <c r="B77" s="31">
        <v>0</v>
      </c>
      <c r="C77" s="31"/>
      <c r="D77" s="31">
        <v>0</v>
      </c>
      <c r="E77" s="21"/>
      <c r="F77" s="21"/>
      <c r="G77" s="21"/>
      <c r="H77" s="21"/>
      <c r="I77" s="21"/>
      <c r="J77" s="1"/>
    </row>
    <row r="78" spans="1:10" ht="27.75" customHeight="1">
      <c r="A78" s="16" t="s">
        <v>126</v>
      </c>
      <c r="B78" s="31">
        <v>0</v>
      </c>
      <c r="C78" s="31"/>
      <c r="D78" s="31">
        <v>0</v>
      </c>
      <c r="E78" s="21"/>
      <c r="F78" s="21"/>
      <c r="G78" s="21"/>
      <c r="H78" s="21"/>
      <c r="I78" s="21"/>
      <c r="J78" s="1"/>
    </row>
    <row r="79" spans="1:10" ht="19.5" customHeight="1">
      <c r="A79" s="21" t="s">
        <v>127</v>
      </c>
      <c r="B79" s="31">
        <v>0</v>
      </c>
      <c r="C79" s="31"/>
      <c r="D79" s="31">
        <v>0</v>
      </c>
      <c r="E79" s="21"/>
      <c r="F79" s="21"/>
      <c r="G79" s="21"/>
      <c r="H79" s="21"/>
      <c r="I79" s="21"/>
      <c r="J79" s="1"/>
    </row>
    <row r="80" spans="1:10" ht="30" customHeight="1">
      <c r="A80" s="16" t="s">
        <v>128</v>
      </c>
      <c r="B80" s="31">
        <v>0</v>
      </c>
      <c r="C80" s="31"/>
      <c r="D80" s="31">
        <v>0</v>
      </c>
      <c r="E80" s="21"/>
      <c r="F80" s="21"/>
      <c r="G80" s="21"/>
      <c r="H80" s="21"/>
      <c r="I80" s="21"/>
      <c r="J80" s="1"/>
    </row>
    <row r="81" spans="1:10" ht="19.5" customHeight="1">
      <c r="A81" s="21" t="s">
        <v>129</v>
      </c>
      <c r="B81" s="31">
        <v>111.3</v>
      </c>
      <c r="C81" s="31"/>
      <c r="D81" s="31">
        <v>111.3</v>
      </c>
      <c r="E81" s="21"/>
      <c r="F81" s="21"/>
      <c r="G81" s="21"/>
      <c r="H81" s="21"/>
      <c r="I81" s="21"/>
      <c r="J81" s="1"/>
    </row>
    <row r="82" spans="1:10" ht="33.75" customHeight="1">
      <c r="A82" s="16" t="s">
        <v>130</v>
      </c>
      <c r="B82" s="31">
        <v>0</v>
      </c>
      <c r="C82" s="31"/>
      <c r="D82" s="31">
        <v>0</v>
      </c>
      <c r="E82" s="21"/>
      <c r="F82" s="21"/>
      <c r="G82" s="21"/>
      <c r="H82" s="21"/>
      <c r="I82" s="21"/>
      <c r="J82" s="1"/>
    </row>
    <row r="83" spans="1:10" ht="19.5" customHeight="1">
      <c r="A83" s="21" t="s">
        <v>131</v>
      </c>
      <c r="B83" s="31">
        <v>0</v>
      </c>
      <c r="C83" s="31"/>
      <c r="D83" s="31">
        <v>0</v>
      </c>
      <c r="E83" s="21"/>
      <c r="F83" s="21"/>
      <c r="G83" s="21"/>
      <c r="H83" s="21"/>
      <c r="I83" s="21"/>
      <c r="J83" s="1"/>
    </row>
    <row r="84" spans="1:10" ht="19.5" customHeight="1">
      <c r="A84" s="21" t="s">
        <v>132</v>
      </c>
      <c r="B84" s="31">
        <v>0</v>
      </c>
      <c r="C84" s="31"/>
      <c r="D84" s="31">
        <v>0</v>
      </c>
      <c r="E84" s="21"/>
      <c r="F84" s="21"/>
      <c r="G84" s="21"/>
      <c r="H84" s="21"/>
      <c r="I84" s="21"/>
      <c r="J84" s="1"/>
    </row>
    <row r="85" spans="1:10" ht="19.5" customHeight="1">
      <c r="A85" s="21" t="s">
        <v>133</v>
      </c>
      <c r="B85" s="31">
        <v>9023.7225</v>
      </c>
      <c r="C85" s="31"/>
      <c r="D85" s="31">
        <v>9023.7225</v>
      </c>
      <c r="E85" s="21"/>
      <c r="F85" s="21"/>
      <c r="G85" s="21"/>
      <c r="H85" s="21"/>
      <c r="I85" s="21"/>
      <c r="J85" s="1"/>
    </row>
    <row r="86" spans="1:10" ht="19.5" customHeight="1">
      <c r="A86" s="21" t="s">
        <v>134</v>
      </c>
      <c r="B86" s="31">
        <v>40000</v>
      </c>
      <c r="C86" s="31"/>
      <c r="D86" s="31">
        <v>40000</v>
      </c>
      <c r="E86" s="21"/>
      <c r="F86" s="21"/>
      <c r="G86" s="21"/>
      <c r="H86" s="21"/>
      <c r="I86" s="21"/>
      <c r="J86" s="1"/>
    </row>
    <row r="87" spans="1:10" ht="19.5" customHeight="1">
      <c r="A87" s="21" t="s">
        <v>135</v>
      </c>
      <c r="B87" s="31">
        <v>0</v>
      </c>
      <c r="C87" s="31"/>
      <c r="D87" s="31"/>
      <c r="E87" s="21"/>
      <c r="F87" s="21"/>
      <c r="G87" s="21"/>
      <c r="H87" s="21"/>
      <c r="I87" s="21"/>
      <c r="J87" s="1"/>
    </row>
    <row r="88" spans="1:10" ht="19.5" customHeight="1">
      <c r="A88" s="21" t="s">
        <v>136</v>
      </c>
      <c r="B88" s="31">
        <v>0</v>
      </c>
      <c r="C88" s="31"/>
      <c r="D88" s="31"/>
      <c r="E88" s="21"/>
      <c r="F88" s="21"/>
      <c r="G88" s="21"/>
      <c r="H88" s="21"/>
      <c r="I88" s="21"/>
      <c r="J88" s="1"/>
    </row>
    <row r="89" spans="1:10" ht="19.5" customHeight="1">
      <c r="A89" s="21" t="s">
        <v>137</v>
      </c>
      <c r="B89" s="31">
        <v>0</v>
      </c>
      <c r="C89" s="31"/>
      <c r="D89" s="31"/>
      <c r="E89" s="21"/>
      <c r="F89" s="21"/>
      <c r="G89" s="21"/>
      <c r="H89" s="21"/>
      <c r="I89" s="21"/>
      <c r="J89" s="1"/>
    </row>
    <row r="90" spans="1:10" ht="19.5" customHeight="1">
      <c r="A90" s="21" t="s">
        <v>138</v>
      </c>
      <c r="B90" s="31">
        <v>0</v>
      </c>
      <c r="C90" s="31"/>
      <c r="D90" s="31"/>
      <c r="E90" s="21"/>
      <c r="F90" s="21"/>
      <c r="G90" s="21"/>
      <c r="H90" s="21"/>
      <c r="I90" s="21"/>
      <c r="J90" s="1"/>
    </row>
    <row r="91" spans="1:10" ht="19.5" customHeight="1">
      <c r="A91" s="21" t="s">
        <v>139</v>
      </c>
      <c r="B91" s="31">
        <v>376424</v>
      </c>
      <c r="C91" s="31"/>
      <c r="D91" s="31">
        <v>376424</v>
      </c>
      <c r="E91" s="21"/>
      <c r="F91" s="21"/>
      <c r="G91" s="21"/>
      <c r="H91" s="21"/>
      <c r="I91" s="21"/>
      <c r="J91" s="1"/>
    </row>
    <row r="92" spans="1:10" ht="19.5" customHeight="1">
      <c r="A92" s="26" t="s">
        <v>140</v>
      </c>
      <c r="B92" s="31">
        <f>B7+B34+B38</f>
        <v>1115928.1143</v>
      </c>
      <c r="C92" s="31">
        <f>C7+C34+C38</f>
        <v>-169700</v>
      </c>
      <c r="D92" s="31">
        <f>D7+D34+D38</f>
        <v>946228.1142999999</v>
      </c>
      <c r="E92" s="26" t="s">
        <v>141</v>
      </c>
      <c r="F92" s="26"/>
      <c r="G92" s="31">
        <f aca="true" t="shared" si="9" ref="G92:I92">G7+G34+G44</f>
        <v>1115928.1143</v>
      </c>
      <c r="H92" s="31">
        <f t="shared" si="9"/>
        <v>-169700.00000000012</v>
      </c>
      <c r="I92" s="31">
        <f t="shared" si="9"/>
        <v>946228.1142999999</v>
      </c>
      <c r="J92" s="40"/>
    </row>
  </sheetData>
  <sheetProtection/>
  <mergeCells count="3">
    <mergeCell ref="A2:I2"/>
    <mergeCell ref="A4:C4"/>
    <mergeCell ref="E4:I4"/>
  </mergeCells>
  <printOptions/>
  <pageMargins left="0.7513888888888889" right="0.7513888888888889" top="1" bottom="1" header="0.5" footer="0.5"/>
  <pageSetup horizontalDpi="600" verticalDpi="600" orientation="landscape" paperSize="8"/>
  <headerFooter scaleWithDoc="0"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tabSelected="1" view="pageBreakPreview" zoomScaleSheetLayoutView="100" workbookViewId="0" topLeftCell="A1">
      <pane ySplit="5" topLeftCell="A51" activePane="bottomLeft" state="frozen"/>
      <selection pane="bottomLeft" activeCell="F22" sqref="F22"/>
    </sheetView>
  </sheetViews>
  <sheetFormatPr defaultColWidth="9.00390625" defaultRowHeight="14.25"/>
  <cols>
    <col min="1" max="1" width="44.25390625" style="0" customWidth="1"/>
    <col min="2" max="2" width="14.625" style="0" customWidth="1"/>
    <col min="3" max="3" width="12.00390625" style="0" customWidth="1"/>
    <col min="4" max="4" width="12.875" style="0" customWidth="1"/>
    <col min="5" max="5" width="55.25390625" style="0" customWidth="1"/>
    <col min="6" max="6" width="17.875" style="0" customWidth="1"/>
    <col min="7" max="7" width="15.25390625" style="22" customWidth="1"/>
    <col min="8" max="8" width="16.00390625" style="0" customWidth="1"/>
  </cols>
  <sheetData>
    <row r="1" ht="18.75">
      <c r="A1" s="3" t="s">
        <v>142</v>
      </c>
    </row>
    <row r="2" spans="1:8" ht="36" customHeight="1">
      <c r="A2" s="23" t="s">
        <v>143</v>
      </c>
      <c r="B2" s="24"/>
      <c r="C2" s="24"/>
      <c r="D2" s="24"/>
      <c r="E2" s="24"/>
      <c r="F2" s="24"/>
      <c r="G2" s="25"/>
      <c r="H2" s="24"/>
    </row>
    <row r="3" ht="14.25">
      <c r="H3" t="s">
        <v>144</v>
      </c>
    </row>
    <row r="4" spans="1:8" ht="14.25">
      <c r="A4" s="26" t="s">
        <v>145</v>
      </c>
      <c r="B4" s="27"/>
      <c r="C4" s="27"/>
      <c r="D4" s="27"/>
      <c r="E4" s="28" t="s">
        <v>146</v>
      </c>
      <c r="F4" s="27"/>
      <c r="G4" s="29"/>
      <c r="H4" s="27"/>
    </row>
    <row r="5" spans="1:8" ht="14.25">
      <c r="A5" s="28" t="s">
        <v>6</v>
      </c>
      <c r="B5" s="28" t="s">
        <v>7</v>
      </c>
      <c r="C5" s="28" t="s">
        <v>8</v>
      </c>
      <c r="D5" s="28" t="s">
        <v>9</v>
      </c>
      <c r="E5" s="26" t="s">
        <v>6</v>
      </c>
      <c r="F5" s="28" t="s">
        <v>7</v>
      </c>
      <c r="G5" s="30" t="s">
        <v>8</v>
      </c>
      <c r="H5" s="28" t="s">
        <v>9</v>
      </c>
    </row>
    <row r="6" spans="1:8" ht="14.25">
      <c r="A6" s="27" t="s">
        <v>16</v>
      </c>
      <c r="B6" s="28">
        <v>1</v>
      </c>
      <c r="C6" s="28">
        <v>2</v>
      </c>
      <c r="D6" s="28">
        <v>3</v>
      </c>
      <c r="E6" s="27"/>
      <c r="F6" s="28">
        <v>4</v>
      </c>
      <c r="G6" s="28">
        <v>5</v>
      </c>
      <c r="H6" s="28">
        <v>6</v>
      </c>
    </row>
    <row r="7" spans="1:8" ht="14.25">
      <c r="A7" s="27" t="s">
        <v>147</v>
      </c>
      <c r="B7" s="29">
        <f>SUM(B8:B22)</f>
        <v>63196</v>
      </c>
      <c r="C7" s="29">
        <f>SUM(C8:C22)</f>
        <v>0</v>
      </c>
      <c r="D7" s="29">
        <f>SUM(D8:D22)</f>
        <v>63196</v>
      </c>
      <c r="E7" s="27" t="s">
        <v>148</v>
      </c>
      <c r="F7" s="29">
        <f>F8+F11+F14++F23+F26+F31+F35+F42+F49</f>
        <v>93671</v>
      </c>
      <c r="G7" s="29">
        <f>G8+G11+G14++G23+G26+G31+G35+G42+G49</f>
        <v>24000</v>
      </c>
      <c r="H7" s="29">
        <f>H8+H11+H14++H23+H26+H31+H35+H42+H49</f>
        <v>117671</v>
      </c>
    </row>
    <row r="8" spans="1:8" ht="14.25">
      <c r="A8" s="27" t="s">
        <v>149</v>
      </c>
      <c r="B8" s="29"/>
      <c r="C8" s="27"/>
      <c r="D8" s="29"/>
      <c r="E8" s="27" t="s">
        <v>150</v>
      </c>
      <c r="F8" s="29">
        <f>F9+F10</f>
        <v>0</v>
      </c>
      <c r="G8" s="29">
        <f>G9+G10</f>
        <v>0</v>
      </c>
      <c r="H8" s="29">
        <f aca="true" t="shared" si="0" ref="H8:H39">F8+G8</f>
        <v>0</v>
      </c>
    </row>
    <row r="9" spans="1:8" ht="14.25">
      <c r="A9" s="27" t="s">
        <v>151</v>
      </c>
      <c r="B9" s="29"/>
      <c r="C9" s="27"/>
      <c r="D9" s="29"/>
      <c r="E9" s="27" t="s">
        <v>152</v>
      </c>
      <c r="F9" s="29"/>
      <c r="G9" s="29"/>
      <c r="H9" s="29">
        <f t="shared" si="0"/>
        <v>0</v>
      </c>
    </row>
    <row r="10" spans="1:8" ht="14.25">
      <c r="A10" s="27" t="s">
        <v>153</v>
      </c>
      <c r="B10" s="29"/>
      <c r="C10" s="27"/>
      <c r="D10" s="29"/>
      <c r="E10" s="27" t="s">
        <v>154</v>
      </c>
      <c r="F10" s="29"/>
      <c r="G10" s="29"/>
      <c r="H10" s="29">
        <f t="shared" si="0"/>
        <v>0</v>
      </c>
    </row>
    <row r="11" spans="1:8" ht="14.25">
      <c r="A11" s="27" t="s">
        <v>155</v>
      </c>
      <c r="B11" s="29">
        <v>1800</v>
      </c>
      <c r="C11" s="27"/>
      <c r="D11" s="29">
        <v>1800</v>
      </c>
      <c r="E11" s="27" t="s">
        <v>156</v>
      </c>
      <c r="F11" s="29">
        <f>F12+F13</f>
        <v>436</v>
      </c>
      <c r="G11" s="29">
        <f>G12+G13</f>
        <v>0</v>
      </c>
      <c r="H11" s="29">
        <f t="shared" si="0"/>
        <v>436</v>
      </c>
    </row>
    <row r="12" spans="1:8" ht="14.25">
      <c r="A12" s="27" t="s">
        <v>157</v>
      </c>
      <c r="B12" s="29">
        <v>120</v>
      </c>
      <c r="C12" s="27"/>
      <c r="D12" s="29">
        <v>120</v>
      </c>
      <c r="E12" s="27" t="s">
        <v>158</v>
      </c>
      <c r="F12" s="29">
        <v>436</v>
      </c>
      <c r="G12" s="29"/>
      <c r="H12" s="29">
        <f t="shared" si="0"/>
        <v>436</v>
      </c>
    </row>
    <row r="13" spans="1:8" ht="14.25">
      <c r="A13" s="27" t="s">
        <v>159</v>
      </c>
      <c r="B13" s="29">
        <v>45000</v>
      </c>
      <c r="C13" s="27"/>
      <c r="D13" s="29">
        <v>45000</v>
      </c>
      <c r="E13" s="27" t="s">
        <v>160</v>
      </c>
      <c r="F13" s="29"/>
      <c r="G13" s="29"/>
      <c r="H13" s="29">
        <f t="shared" si="0"/>
        <v>0</v>
      </c>
    </row>
    <row r="14" spans="1:8" ht="14.25">
      <c r="A14" s="27" t="s">
        <v>161</v>
      </c>
      <c r="B14" s="29"/>
      <c r="C14" s="27"/>
      <c r="D14" s="29"/>
      <c r="E14" s="27" t="s">
        <v>162</v>
      </c>
      <c r="F14" s="29">
        <f>F15+F16+F17+F18+F19+F20+F21+F22</f>
        <v>89246</v>
      </c>
      <c r="G14" s="29">
        <f>G15+G16+G17+G18+G19+G20+G21+G22</f>
        <v>0</v>
      </c>
      <c r="H14" s="29">
        <f t="shared" si="0"/>
        <v>89246</v>
      </c>
    </row>
    <row r="15" spans="1:8" ht="14.25">
      <c r="A15" s="27" t="s">
        <v>163</v>
      </c>
      <c r="B15" s="29">
        <v>123</v>
      </c>
      <c r="C15" s="27"/>
      <c r="D15" s="29">
        <v>123</v>
      </c>
      <c r="E15" s="27" t="s">
        <v>164</v>
      </c>
      <c r="F15" s="29">
        <v>58509</v>
      </c>
      <c r="G15" s="29"/>
      <c r="H15" s="29">
        <f t="shared" si="0"/>
        <v>58509</v>
      </c>
    </row>
    <row r="16" spans="1:8" ht="14.25">
      <c r="A16" s="27" t="s">
        <v>165</v>
      </c>
      <c r="B16" s="29">
        <v>15500</v>
      </c>
      <c r="C16" s="27"/>
      <c r="D16" s="29">
        <v>15500</v>
      </c>
      <c r="E16" s="27" t="s">
        <v>166</v>
      </c>
      <c r="F16" s="29">
        <v>2469</v>
      </c>
      <c r="G16" s="29"/>
      <c r="H16" s="29">
        <f t="shared" si="0"/>
        <v>2469</v>
      </c>
    </row>
    <row r="17" spans="1:8" ht="14.25">
      <c r="A17" s="27" t="s">
        <v>167</v>
      </c>
      <c r="B17" s="29"/>
      <c r="C17" s="27"/>
      <c r="D17" s="29"/>
      <c r="E17" s="27" t="s">
        <v>168</v>
      </c>
      <c r="F17" s="29">
        <v>156</v>
      </c>
      <c r="G17" s="29"/>
      <c r="H17" s="29">
        <f t="shared" si="0"/>
        <v>156</v>
      </c>
    </row>
    <row r="18" spans="1:8" ht="14.25">
      <c r="A18" s="27" t="s">
        <v>169</v>
      </c>
      <c r="B18" s="29"/>
      <c r="C18" s="27"/>
      <c r="D18" s="29"/>
      <c r="E18" s="27" t="s">
        <v>170</v>
      </c>
      <c r="F18" s="29">
        <v>27413</v>
      </c>
      <c r="G18" s="29"/>
      <c r="H18" s="29">
        <f t="shared" si="0"/>
        <v>27413</v>
      </c>
    </row>
    <row r="19" spans="1:8" ht="14.25">
      <c r="A19" s="27" t="s">
        <v>171</v>
      </c>
      <c r="B19" s="29">
        <v>646</v>
      </c>
      <c r="C19" s="27"/>
      <c r="D19" s="29">
        <v>646</v>
      </c>
      <c r="E19" s="27" t="s">
        <v>172</v>
      </c>
      <c r="F19" s="29">
        <v>699</v>
      </c>
      <c r="G19" s="29"/>
      <c r="H19" s="29">
        <f t="shared" si="0"/>
        <v>699</v>
      </c>
    </row>
    <row r="20" spans="1:8" ht="14.25">
      <c r="A20" s="27" t="s">
        <v>173</v>
      </c>
      <c r="B20" s="29">
        <v>7</v>
      </c>
      <c r="C20" s="27"/>
      <c r="D20" s="29">
        <v>7</v>
      </c>
      <c r="E20" s="27" t="s">
        <v>174</v>
      </c>
      <c r="F20" s="29"/>
      <c r="G20" s="29"/>
      <c r="H20" s="29">
        <f t="shared" si="0"/>
        <v>0</v>
      </c>
    </row>
    <row r="21" spans="1:8" ht="14.25">
      <c r="A21" s="27" t="s">
        <v>175</v>
      </c>
      <c r="B21" s="29"/>
      <c r="C21" s="27"/>
      <c r="D21" s="29"/>
      <c r="E21" s="27" t="s">
        <v>176</v>
      </c>
      <c r="F21" s="29"/>
      <c r="G21" s="29"/>
      <c r="H21" s="29">
        <f t="shared" si="0"/>
        <v>0</v>
      </c>
    </row>
    <row r="22" spans="1:8" ht="14.25">
      <c r="A22" s="27" t="s">
        <v>177</v>
      </c>
      <c r="B22" s="29"/>
      <c r="C22" s="27"/>
      <c r="D22" s="29"/>
      <c r="E22" s="27" t="s">
        <v>178</v>
      </c>
      <c r="F22" s="29"/>
      <c r="G22" s="29">
        <v>0</v>
      </c>
      <c r="H22" s="29">
        <f t="shared" si="0"/>
        <v>0</v>
      </c>
    </row>
    <row r="23" spans="1:8" ht="14.25">
      <c r="A23" s="27"/>
      <c r="B23" s="29"/>
      <c r="C23" s="27"/>
      <c r="D23" s="29"/>
      <c r="E23" s="27" t="s">
        <v>179</v>
      </c>
      <c r="F23" s="29">
        <f>F24+F25</f>
        <v>0</v>
      </c>
      <c r="G23" s="29">
        <f>G24+G25</f>
        <v>0</v>
      </c>
      <c r="H23" s="29">
        <f t="shared" si="0"/>
        <v>0</v>
      </c>
    </row>
    <row r="24" spans="1:8" ht="14.25">
      <c r="A24" s="27"/>
      <c r="B24" s="29"/>
      <c r="C24" s="27"/>
      <c r="D24" s="29"/>
      <c r="E24" s="27" t="s">
        <v>180</v>
      </c>
      <c r="F24" s="29"/>
      <c r="G24" s="29"/>
      <c r="H24" s="29">
        <f t="shared" si="0"/>
        <v>0</v>
      </c>
    </row>
    <row r="25" spans="1:8" ht="14.25">
      <c r="A25" s="27"/>
      <c r="B25" s="29"/>
      <c r="C25" s="27"/>
      <c r="D25" s="29"/>
      <c r="E25" s="27" t="s">
        <v>181</v>
      </c>
      <c r="F25" s="29"/>
      <c r="G25" s="29"/>
      <c r="H25" s="29">
        <f t="shared" si="0"/>
        <v>0</v>
      </c>
    </row>
    <row r="26" spans="1:8" ht="14.25">
      <c r="A26" s="27"/>
      <c r="B26" s="29"/>
      <c r="C26" s="27"/>
      <c r="D26" s="29"/>
      <c r="E26" s="27" t="s">
        <v>182</v>
      </c>
      <c r="F26" s="29">
        <f>F27+F28+F29+F30</f>
        <v>0</v>
      </c>
      <c r="G26" s="29">
        <f>G27+G28+G29+G30</f>
        <v>0</v>
      </c>
      <c r="H26" s="29">
        <f t="shared" si="0"/>
        <v>0</v>
      </c>
    </row>
    <row r="27" spans="1:8" ht="14.25">
      <c r="A27" s="27"/>
      <c r="B27" s="29"/>
      <c r="C27" s="27"/>
      <c r="D27" s="29"/>
      <c r="E27" s="27" t="s">
        <v>183</v>
      </c>
      <c r="F27" s="29"/>
      <c r="G27" s="29"/>
      <c r="H27" s="29">
        <f t="shared" si="0"/>
        <v>0</v>
      </c>
    </row>
    <row r="28" spans="1:8" ht="14.25">
      <c r="A28" s="27"/>
      <c r="B28" s="29"/>
      <c r="C28" s="27"/>
      <c r="D28" s="29"/>
      <c r="E28" s="27" t="s">
        <v>184</v>
      </c>
      <c r="F28" s="29"/>
      <c r="G28" s="29"/>
      <c r="H28" s="29">
        <f t="shared" si="0"/>
        <v>0</v>
      </c>
    </row>
    <row r="29" spans="1:8" ht="14.25">
      <c r="A29" s="27"/>
      <c r="B29" s="29"/>
      <c r="C29" s="27"/>
      <c r="D29" s="29"/>
      <c r="E29" s="27" t="s">
        <v>185</v>
      </c>
      <c r="F29" s="29"/>
      <c r="G29" s="29"/>
      <c r="H29" s="29">
        <f t="shared" si="0"/>
        <v>0</v>
      </c>
    </row>
    <row r="30" spans="1:8" ht="34.5" customHeight="1">
      <c r="A30" s="27"/>
      <c r="B30" s="29"/>
      <c r="C30" s="27"/>
      <c r="D30" s="29"/>
      <c r="E30" s="16" t="s">
        <v>186</v>
      </c>
      <c r="F30" s="29"/>
      <c r="G30" s="29"/>
      <c r="H30" s="29">
        <f t="shared" si="0"/>
        <v>0</v>
      </c>
    </row>
    <row r="31" spans="1:8" ht="14.25">
      <c r="A31" s="27"/>
      <c r="B31" s="29"/>
      <c r="C31" s="27"/>
      <c r="D31" s="29"/>
      <c r="E31" s="27" t="s">
        <v>187</v>
      </c>
      <c r="F31" s="29">
        <f>F32+F33+F34</f>
        <v>548</v>
      </c>
      <c r="G31" s="29">
        <f>G32+G33+G34</f>
        <v>24000</v>
      </c>
      <c r="H31" s="29">
        <f t="shared" si="0"/>
        <v>24548</v>
      </c>
    </row>
    <row r="32" spans="1:8" ht="14.25">
      <c r="A32" s="27"/>
      <c r="B32" s="29"/>
      <c r="C32" s="27"/>
      <c r="D32" s="29"/>
      <c r="E32" s="27" t="s">
        <v>188</v>
      </c>
      <c r="F32" s="29">
        <v>0</v>
      </c>
      <c r="G32" s="29">
        <v>24000</v>
      </c>
      <c r="H32" s="29">
        <f t="shared" si="0"/>
        <v>24000</v>
      </c>
    </row>
    <row r="33" spans="1:8" ht="14.25">
      <c r="A33" s="27"/>
      <c r="B33" s="29"/>
      <c r="C33" s="27"/>
      <c r="D33" s="29"/>
      <c r="E33" s="27" t="s">
        <v>189</v>
      </c>
      <c r="F33" s="29">
        <v>9</v>
      </c>
      <c r="G33" s="29"/>
      <c r="H33" s="29">
        <f t="shared" si="0"/>
        <v>9</v>
      </c>
    </row>
    <row r="34" spans="1:8" ht="14.25">
      <c r="A34" s="27"/>
      <c r="B34" s="29"/>
      <c r="C34" s="27"/>
      <c r="D34" s="29"/>
      <c r="E34" s="27" t="s">
        <v>190</v>
      </c>
      <c r="F34" s="29">
        <v>539</v>
      </c>
      <c r="G34" s="29"/>
      <c r="H34" s="29">
        <f t="shared" si="0"/>
        <v>539</v>
      </c>
    </row>
    <row r="35" spans="1:8" ht="14.25">
      <c r="A35" s="27"/>
      <c r="B35" s="29"/>
      <c r="C35" s="27"/>
      <c r="D35" s="29"/>
      <c r="E35" s="27" t="s">
        <v>191</v>
      </c>
      <c r="F35" s="29">
        <f>F36+F37+F38+F39+F40+F41</f>
        <v>3441</v>
      </c>
      <c r="G35" s="29">
        <f>G36+G37+G38+G39+G40+G41</f>
        <v>0</v>
      </c>
      <c r="H35" s="29">
        <f t="shared" si="0"/>
        <v>3441</v>
      </c>
    </row>
    <row r="36" spans="1:8" ht="14.25">
      <c r="A36" s="27"/>
      <c r="B36" s="29"/>
      <c r="C36" s="27"/>
      <c r="D36" s="29"/>
      <c r="E36" s="27" t="s">
        <v>192</v>
      </c>
      <c r="F36" s="29">
        <v>0</v>
      </c>
      <c r="G36" s="29"/>
      <c r="H36" s="29">
        <f t="shared" si="0"/>
        <v>0</v>
      </c>
    </row>
    <row r="37" spans="1:8" ht="14.25">
      <c r="A37" s="27"/>
      <c r="B37" s="29"/>
      <c r="C37" s="27"/>
      <c r="D37" s="29"/>
      <c r="E37" s="27" t="s">
        <v>193</v>
      </c>
      <c r="F37" s="29">
        <v>3441</v>
      </c>
      <c r="G37" s="29"/>
      <c r="H37" s="29">
        <f t="shared" si="0"/>
        <v>3441</v>
      </c>
    </row>
    <row r="38" spans="1:8" ht="14.25">
      <c r="A38" s="27"/>
      <c r="B38" s="29"/>
      <c r="C38" s="27"/>
      <c r="D38" s="29"/>
      <c r="E38" s="27" t="s">
        <v>194</v>
      </c>
      <c r="F38" s="29"/>
      <c r="G38" s="29"/>
      <c r="H38" s="29">
        <f t="shared" si="0"/>
        <v>0</v>
      </c>
    </row>
    <row r="39" spans="1:8" ht="14.25">
      <c r="A39" s="27"/>
      <c r="B39" s="29"/>
      <c r="C39" s="27"/>
      <c r="D39" s="29"/>
      <c r="E39" s="27" t="s">
        <v>195</v>
      </c>
      <c r="F39" s="29"/>
      <c r="G39" s="29"/>
      <c r="H39" s="29">
        <f t="shared" si="0"/>
        <v>0</v>
      </c>
    </row>
    <row r="40" spans="1:8" ht="14.25">
      <c r="A40" s="27"/>
      <c r="B40" s="29"/>
      <c r="C40" s="27"/>
      <c r="D40" s="29"/>
      <c r="E40" s="27" t="s">
        <v>196</v>
      </c>
      <c r="F40" s="29"/>
      <c r="G40" s="29"/>
      <c r="H40" s="29">
        <f aca="true" t="shared" si="1" ref="H40:H68">F40+G40</f>
        <v>0</v>
      </c>
    </row>
    <row r="41" spans="1:8" ht="14.25">
      <c r="A41" s="27"/>
      <c r="B41" s="29"/>
      <c r="C41" s="27"/>
      <c r="D41" s="29"/>
      <c r="E41" s="27" t="s">
        <v>197</v>
      </c>
      <c r="F41" s="29"/>
      <c r="G41" s="29"/>
      <c r="H41" s="29">
        <f t="shared" si="1"/>
        <v>0</v>
      </c>
    </row>
    <row r="42" spans="1:8" ht="14.25">
      <c r="A42" s="27"/>
      <c r="B42" s="29"/>
      <c r="C42" s="27"/>
      <c r="D42" s="29"/>
      <c r="E42" s="27" t="s">
        <v>198</v>
      </c>
      <c r="F42" s="29">
        <f>F43+F44+F45+F46+F47+F48</f>
        <v>0</v>
      </c>
      <c r="G42" s="29">
        <f>G43+G44+G45+G46+G47+G48</f>
        <v>0</v>
      </c>
      <c r="H42" s="29">
        <f t="shared" si="1"/>
        <v>0</v>
      </c>
    </row>
    <row r="43" spans="1:8" ht="14.25">
      <c r="A43" s="27"/>
      <c r="B43" s="29"/>
      <c r="C43" s="27"/>
      <c r="D43" s="29"/>
      <c r="E43" s="27" t="s">
        <v>199</v>
      </c>
      <c r="F43" s="29"/>
      <c r="G43" s="29"/>
      <c r="H43" s="29">
        <f t="shared" si="1"/>
        <v>0</v>
      </c>
    </row>
    <row r="44" spans="1:8" ht="14.25">
      <c r="A44" s="27" t="s">
        <v>71</v>
      </c>
      <c r="B44" s="29"/>
      <c r="C44" s="27"/>
      <c r="D44" s="29"/>
      <c r="E44" s="27" t="s">
        <v>200</v>
      </c>
      <c r="F44" s="29"/>
      <c r="G44" s="29"/>
      <c r="H44" s="29">
        <f t="shared" si="1"/>
        <v>0</v>
      </c>
    </row>
    <row r="45" spans="1:8" ht="14.25">
      <c r="A45" s="27" t="s">
        <v>201</v>
      </c>
      <c r="B45" s="29"/>
      <c r="C45" s="27"/>
      <c r="D45" s="29"/>
      <c r="E45" s="27" t="s">
        <v>202</v>
      </c>
      <c r="F45" s="29"/>
      <c r="G45" s="29"/>
      <c r="H45" s="29">
        <f t="shared" si="1"/>
        <v>0</v>
      </c>
    </row>
    <row r="46" spans="1:8" ht="14.25">
      <c r="A46" s="27" t="s">
        <v>203</v>
      </c>
      <c r="B46" s="29"/>
      <c r="C46" s="27"/>
      <c r="D46" s="29"/>
      <c r="E46" s="27" t="s">
        <v>204</v>
      </c>
      <c r="F46" s="29"/>
      <c r="G46" s="29"/>
      <c r="H46" s="29">
        <f t="shared" si="1"/>
        <v>0</v>
      </c>
    </row>
    <row r="47" spans="1:8" ht="14.25">
      <c r="A47" s="27" t="s">
        <v>205</v>
      </c>
      <c r="B47" s="29"/>
      <c r="C47" s="27"/>
      <c r="D47" s="29"/>
      <c r="E47" s="27" t="s">
        <v>206</v>
      </c>
      <c r="F47" s="29"/>
      <c r="G47" s="29"/>
      <c r="H47" s="29">
        <f t="shared" si="1"/>
        <v>0</v>
      </c>
    </row>
    <row r="48" spans="1:8" ht="14.25">
      <c r="A48" s="27" t="s">
        <v>207</v>
      </c>
      <c r="B48" s="29"/>
      <c r="C48" s="27"/>
      <c r="D48" s="29"/>
      <c r="E48" s="27" t="s">
        <v>208</v>
      </c>
      <c r="F48" s="29"/>
      <c r="G48" s="29"/>
      <c r="H48" s="29">
        <f t="shared" si="1"/>
        <v>0</v>
      </c>
    </row>
    <row r="49" spans="1:8" ht="14.25">
      <c r="A49" s="27" t="s">
        <v>209</v>
      </c>
      <c r="B49" s="29"/>
      <c r="C49" s="27"/>
      <c r="D49" s="29"/>
      <c r="E49" s="27" t="s">
        <v>210</v>
      </c>
      <c r="F49" s="29">
        <f>F50+F51</f>
        <v>0</v>
      </c>
      <c r="G49" s="29">
        <f>G50+G51</f>
        <v>0</v>
      </c>
      <c r="H49" s="29">
        <f t="shared" si="1"/>
        <v>0</v>
      </c>
    </row>
    <row r="50" spans="1:8" ht="14.25">
      <c r="A50" s="27"/>
      <c r="B50" s="29"/>
      <c r="C50" s="27"/>
      <c r="D50" s="29"/>
      <c r="E50" s="27" t="s">
        <v>211</v>
      </c>
      <c r="F50" s="29"/>
      <c r="G50" s="29"/>
      <c r="H50" s="29">
        <f t="shared" si="1"/>
        <v>0</v>
      </c>
    </row>
    <row r="51" spans="1:8" ht="14.25">
      <c r="A51" s="27" t="s">
        <v>79</v>
      </c>
      <c r="B51" s="29">
        <f>B52+B54</f>
        <v>32875</v>
      </c>
      <c r="C51" s="29">
        <f>C52+C53+C54+C57+C59</f>
        <v>24000</v>
      </c>
      <c r="D51" s="29">
        <f>D52+D53+D54+D57+D59</f>
        <v>56875</v>
      </c>
      <c r="E51" s="27" t="s">
        <v>212</v>
      </c>
      <c r="F51" s="29"/>
      <c r="G51" s="29"/>
      <c r="H51" s="29">
        <f t="shared" si="1"/>
        <v>0</v>
      </c>
    </row>
    <row r="52" spans="1:8" ht="14.25">
      <c r="A52" s="27" t="s">
        <v>213</v>
      </c>
      <c r="B52" s="29">
        <v>1271</v>
      </c>
      <c r="C52" s="27"/>
      <c r="D52" s="29">
        <v>1271</v>
      </c>
      <c r="E52" s="27"/>
      <c r="F52" s="29"/>
      <c r="G52" s="29"/>
      <c r="H52" s="29">
        <f t="shared" si="1"/>
        <v>0</v>
      </c>
    </row>
    <row r="53" spans="1:8" ht="14.25">
      <c r="A53" s="27" t="s">
        <v>214</v>
      </c>
      <c r="B53" s="29"/>
      <c r="C53" s="27"/>
      <c r="D53" s="29"/>
      <c r="E53" s="27" t="s">
        <v>72</v>
      </c>
      <c r="F53" s="29">
        <v>2400</v>
      </c>
      <c r="G53" s="29">
        <f>G54+G55</f>
        <v>0</v>
      </c>
      <c r="H53" s="29">
        <f t="shared" si="1"/>
        <v>2400</v>
      </c>
    </row>
    <row r="54" spans="1:8" ht="14.25">
      <c r="A54" s="27" t="s">
        <v>215</v>
      </c>
      <c r="B54" s="29">
        <f>B55+B56</f>
        <v>31604</v>
      </c>
      <c r="C54" s="27">
        <f>C55+C56</f>
        <v>0</v>
      </c>
      <c r="D54" s="29">
        <f>B54</f>
        <v>31604</v>
      </c>
      <c r="E54" s="27" t="s">
        <v>216</v>
      </c>
      <c r="F54" s="29">
        <v>0</v>
      </c>
      <c r="G54" s="29">
        <v>0</v>
      </c>
      <c r="H54" s="29">
        <f t="shared" si="1"/>
        <v>0</v>
      </c>
    </row>
    <row r="55" spans="1:8" ht="14.25">
      <c r="A55" s="27" t="s">
        <v>217</v>
      </c>
      <c r="B55" s="29">
        <v>31305</v>
      </c>
      <c r="C55" s="27"/>
      <c r="D55" s="29">
        <f>B55</f>
        <v>31305</v>
      </c>
      <c r="E55" s="27" t="s">
        <v>218</v>
      </c>
      <c r="F55" s="29">
        <v>2400</v>
      </c>
      <c r="G55" s="29">
        <v>0</v>
      </c>
      <c r="H55" s="29">
        <f t="shared" si="1"/>
        <v>2400</v>
      </c>
    </row>
    <row r="56" spans="1:8" ht="14.25">
      <c r="A56" s="27" t="s">
        <v>219</v>
      </c>
      <c r="B56" s="29">
        <v>299</v>
      </c>
      <c r="C56" s="27"/>
      <c r="D56" s="29">
        <v>299</v>
      </c>
      <c r="E56" s="27" t="s">
        <v>220</v>
      </c>
      <c r="F56" s="29"/>
      <c r="G56" s="29"/>
      <c r="H56" s="29">
        <f t="shared" si="1"/>
        <v>0</v>
      </c>
    </row>
    <row r="57" spans="1:8" ht="14.25">
      <c r="A57" s="27" t="s">
        <v>221</v>
      </c>
      <c r="B57" s="29">
        <f>B58</f>
        <v>0</v>
      </c>
      <c r="C57" s="29">
        <f>C58</f>
        <v>0</v>
      </c>
      <c r="D57" s="29">
        <f>D58</f>
        <v>0</v>
      </c>
      <c r="E57" s="27" t="s">
        <v>222</v>
      </c>
      <c r="F57" s="29"/>
      <c r="G57" s="29"/>
      <c r="H57" s="29">
        <f t="shared" si="1"/>
        <v>0</v>
      </c>
    </row>
    <row r="58" spans="1:8" ht="14.25">
      <c r="A58" s="27" t="s">
        <v>223</v>
      </c>
      <c r="B58" s="29"/>
      <c r="C58" s="27"/>
      <c r="D58" s="29"/>
      <c r="E58" s="27" t="s">
        <v>224</v>
      </c>
      <c r="F58" s="29"/>
      <c r="G58" s="29"/>
      <c r="H58" s="29">
        <f t="shared" si="1"/>
        <v>0</v>
      </c>
    </row>
    <row r="59" spans="1:8" ht="14.25">
      <c r="A59" s="27" t="s">
        <v>225</v>
      </c>
      <c r="B59" s="29"/>
      <c r="C59" s="29">
        <f>C60+C61+C62+C63</f>
        <v>24000</v>
      </c>
      <c r="D59" s="29">
        <f>D60+D61+D62</f>
        <v>24000</v>
      </c>
      <c r="E59" s="27"/>
      <c r="F59" s="29"/>
      <c r="G59" s="29"/>
      <c r="H59" s="29">
        <f t="shared" si="1"/>
        <v>0</v>
      </c>
    </row>
    <row r="60" spans="1:8" ht="14.25">
      <c r="A60" s="27" t="s">
        <v>226</v>
      </c>
      <c r="B60" s="29"/>
      <c r="C60" s="29"/>
      <c r="D60" s="29"/>
      <c r="E60" s="27"/>
      <c r="F60" s="29"/>
      <c r="G60" s="29"/>
      <c r="H60" s="29">
        <f t="shared" si="1"/>
        <v>0</v>
      </c>
    </row>
    <row r="61" spans="1:8" ht="14.25">
      <c r="A61" s="27" t="s">
        <v>227</v>
      </c>
      <c r="B61" s="29"/>
      <c r="C61" s="27"/>
      <c r="D61" s="29"/>
      <c r="E61" s="27"/>
      <c r="F61" s="29"/>
      <c r="G61" s="29"/>
      <c r="H61" s="29">
        <f t="shared" si="1"/>
        <v>0</v>
      </c>
    </row>
    <row r="62" spans="1:8" ht="31.5" customHeight="1">
      <c r="A62" s="16" t="s">
        <v>228</v>
      </c>
      <c r="B62" s="29"/>
      <c r="C62" s="15">
        <v>24000</v>
      </c>
      <c r="D62" s="15">
        <v>24000</v>
      </c>
      <c r="E62" s="27" t="s">
        <v>87</v>
      </c>
      <c r="F62" s="29">
        <f>F63+F64+F65</f>
        <v>0</v>
      </c>
      <c r="G62" s="29">
        <f>G63+G64+G65</f>
        <v>0</v>
      </c>
      <c r="H62" s="29">
        <f t="shared" si="1"/>
        <v>0</v>
      </c>
    </row>
    <row r="63" spans="1:8" ht="14.25">
      <c r="A63" s="27" t="s">
        <v>229</v>
      </c>
      <c r="B63" s="29"/>
      <c r="C63" s="27"/>
      <c r="D63" s="29"/>
      <c r="E63" s="27" t="s">
        <v>230</v>
      </c>
      <c r="F63" s="29"/>
      <c r="G63" s="29"/>
      <c r="H63" s="29">
        <f t="shared" si="1"/>
        <v>0</v>
      </c>
    </row>
    <row r="64" spans="1:8" ht="14.25">
      <c r="A64" s="27"/>
      <c r="B64" s="29"/>
      <c r="C64" s="27"/>
      <c r="D64" s="29"/>
      <c r="E64" s="27" t="s">
        <v>231</v>
      </c>
      <c r="F64" s="29"/>
      <c r="G64" s="29"/>
      <c r="H64" s="29">
        <f t="shared" si="1"/>
        <v>0</v>
      </c>
    </row>
    <row r="65" spans="1:8" ht="14.25">
      <c r="A65" s="27"/>
      <c r="B65" s="29"/>
      <c r="C65" s="27"/>
      <c r="D65" s="29"/>
      <c r="E65" s="27" t="s">
        <v>232</v>
      </c>
      <c r="F65" s="29"/>
      <c r="G65" s="29"/>
      <c r="H65" s="29">
        <f t="shared" si="1"/>
        <v>0</v>
      </c>
    </row>
    <row r="66" spans="1:8" ht="14.25">
      <c r="A66" s="27"/>
      <c r="B66" s="29"/>
      <c r="C66" s="27"/>
      <c r="D66" s="29"/>
      <c r="E66" s="27"/>
      <c r="F66" s="29"/>
      <c r="G66" s="29"/>
      <c r="H66" s="29">
        <f t="shared" si="1"/>
        <v>0</v>
      </c>
    </row>
    <row r="67" spans="1:8" s="1" customFormat="1" ht="24" customHeight="1">
      <c r="A67" s="21" t="s">
        <v>140</v>
      </c>
      <c r="B67" s="15">
        <f>B7+B44+B51</f>
        <v>96071</v>
      </c>
      <c r="C67" s="15">
        <f>C7+C44+C51</f>
        <v>24000</v>
      </c>
      <c r="D67" s="15">
        <f>D7+D44+D51</f>
        <v>120071</v>
      </c>
      <c r="E67" s="21" t="s">
        <v>141</v>
      </c>
      <c r="F67" s="15">
        <f>F7+F53+F62</f>
        <v>96071</v>
      </c>
      <c r="G67" s="15">
        <f>G7+G53+G62</f>
        <v>24000</v>
      </c>
      <c r="H67" s="15">
        <f>H7+H53+H62</f>
        <v>120071</v>
      </c>
    </row>
  </sheetData>
  <sheetProtection/>
  <mergeCells count="1">
    <mergeCell ref="A2:H2"/>
  </mergeCells>
  <printOptions/>
  <pageMargins left="0.7513888888888889" right="0.7513888888888889" top="1" bottom="1" header="0.5" footer="0.5"/>
  <pageSetup horizontalDpi="600" verticalDpi="600" orientation="landscape" paperSize="8" scale="9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view="pageBreakPreview" zoomScaleSheetLayoutView="100" workbookViewId="0" topLeftCell="A1">
      <selection activeCell="F11" sqref="F11"/>
    </sheetView>
  </sheetViews>
  <sheetFormatPr defaultColWidth="9.00390625" defaultRowHeight="14.25"/>
  <cols>
    <col min="1" max="1" width="10.875" style="0" customWidth="1"/>
    <col min="2" max="2" width="20.25390625" style="2" customWidth="1"/>
    <col min="3" max="3" width="36.25390625" style="0" customWidth="1"/>
    <col min="4" max="4" width="15.375" style="0" customWidth="1"/>
    <col min="5" max="5" width="17.125" style="0" customWidth="1"/>
    <col min="6" max="6" width="49.875" style="0" customWidth="1"/>
    <col min="7" max="8" width="9.00390625" style="0" hidden="1" customWidth="1"/>
  </cols>
  <sheetData>
    <row r="1" spans="1:2" ht="18.75">
      <c r="A1" s="3" t="s">
        <v>233</v>
      </c>
      <c r="B1" s="4"/>
    </row>
    <row r="2" spans="1:8" ht="33" customHeight="1">
      <c r="A2" s="5" t="s">
        <v>234</v>
      </c>
      <c r="B2" s="6"/>
      <c r="C2" s="7"/>
      <c r="D2" s="7"/>
      <c r="E2" s="7"/>
      <c r="F2" s="7"/>
      <c r="G2" s="7"/>
      <c r="H2" s="7"/>
    </row>
    <row r="3" spans="1:8" ht="24" customHeight="1">
      <c r="A3" s="5"/>
      <c r="B3" s="6"/>
      <c r="C3" s="7"/>
      <c r="D3" s="7"/>
      <c r="E3" s="7"/>
      <c r="F3" s="8" t="s">
        <v>2</v>
      </c>
      <c r="G3" s="7"/>
      <c r="H3" s="7"/>
    </row>
    <row r="4" spans="1:6" s="1" customFormat="1" ht="49.5" customHeight="1">
      <c r="A4" s="9" t="s">
        <v>235</v>
      </c>
      <c r="B4" s="10" t="s">
        <v>236</v>
      </c>
      <c r="C4" s="9" t="s">
        <v>237</v>
      </c>
      <c r="D4" s="9" t="s">
        <v>238</v>
      </c>
      <c r="E4" s="10" t="s">
        <v>239</v>
      </c>
      <c r="F4" s="11" t="s">
        <v>240</v>
      </c>
    </row>
    <row r="5" spans="1:6" s="1" customFormat="1" ht="71.25">
      <c r="A5" s="12">
        <v>1</v>
      </c>
      <c r="B5" s="13" t="s">
        <v>241</v>
      </c>
      <c r="C5" s="14" t="s">
        <v>242</v>
      </c>
      <c r="D5" s="14" t="s">
        <v>243</v>
      </c>
      <c r="E5" s="15">
        <v>14000</v>
      </c>
      <c r="F5" s="16" t="s">
        <v>244</v>
      </c>
    </row>
    <row r="6" spans="1:6" s="1" customFormat="1" ht="63" customHeight="1">
      <c r="A6" s="12">
        <v>2</v>
      </c>
      <c r="B6" s="13" t="s">
        <v>241</v>
      </c>
      <c r="C6" s="14" t="s">
        <v>245</v>
      </c>
      <c r="D6" s="14" t="s">
        <v>243</v>
      </c>
      <c r="E6" s="15">
        <v>10000</v>
      </c>
      <c r="F6" s="17" t="s">
        <v>246</v>
      </c>
    </row>
    <row r="7" spans="1:6" s="1" customFormat="1" ht="49.5" customHeight="1">
      <c r="A7" s="18" t="s">
        <v>247</v>
      </c>
      <c r="B7" s="19"/>
      <c r="C7" s="19"/>
      <c r="D7" s="20"/>
      <c r="E7" s="15">
        <f>E5+E6</f>
        <v>24000</v>
      </c>
      <c r="F7" s="21"/>
    </row>
  </sheetData>
  <sheetProtection/>
  <mergeCells count="2">
    <mergeCell ref="A2:H2"/>
    <mergeCell ref="A7:D7"/>
  </mergeCells>
  <printOptions/>
  <pageMargins left="0.75" right="0.75" top="1" bottom="1" header="0.5" footer="0.5"/>
  <pageSetup orientation="landscape" paperSize="9" scale="79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</cp:lastModifiedBy>
  <dcterms:created xsi:type="dcterms:W3CDTF">1996-12-17T01:32:42Z</dcterms:created>
  <dcterms:modified xsi:type="dcterms:W3CDTF">2022-10-25T08:18:23Z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